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a\Dropbox\Skills Canada Financial statements\2021 Financials\10-Oct 2020\"/>
    </mc:Choice>
  </mc:AlternateContent>
  <xr:revisionPtr revIDLastSave="0" documentId="13_ncr:1_{2714B0B8-78FF-4D16-82BE-5267549CC03E}" xr6:coauthVersionLast="45" xr6:coauthVersionMax="45" xr10:uidLastSave="{00000000-0000-0000-0000-000000000000}"/>
  <bookViews>
    <workbookView xWindow="-120" yWindow="-120" windowWidth="29040" windowHeight="15840" xr2:uid="{3DDD21E8-AB6A-4018-99BF-7C3D33CCF6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1" i="1" l="1"/>
  <c r="F69" i="1"/>
  <c r="F59" i="1"/>
  <c r="F58" i="1"/>
  <c r="F51" i="1"/>
  <c r="H50" i="1"/>
  <c r="F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H26" i="1"/>
  <c r="H27" i="1" s="1"/>
  <c r="H51" i="1" s="1"/>
  <c r="H52" i="1" s="1"/>
  <c r="F26" i="1"/>
  <c r="J25" i="1"/>
  <c r="J24" i="1"/>
  <c r="J23" i="1"/>
  <c r="J22" i="1"/>
  <c r="J26" i="1" s="1"/>
  <c r="H20" i="1"/>
  <c r="F20" i="1"/>
  <c r="F27" i="1" s="1"/>
  <c r="J19" i="1"/>
  <c r="J18" i="1"/>
  <c r="J17" i="1"/>
  <c r="J16" i="1"/>
  <c r="J15" i="1"/>
  <c r="J14" i="1"/>
  <c r="J13" i="1"/>
  <c r="F60" i="1" l="1"/>
  <c r="J20" i="1"/>
  <c r="J50" i="1"/>
  <c r="J27" i="1"/>
  <c r="F52" i="1" l="1"/>
  <c r="J52" i="1" s="1"/>
  <c r="J51" i="1"/>
</calcChain>
</file>

<file path=xl/sharedStrings.xml><?xml version="1.0" encoding="utf-8"?>
<sst xmlns="http://schemas.openxmlformats.org/spreadsheetml/2006/main" count="68" uniqueCount="68">
  <si>
    <t>Skills Canada BC</t>
  </si>
  <si>
    <t>Sep - Oct 20</t>
  </si>
  <si>
    <t>Annual Budget</t>
  </si>
  <si>
    <t>$ Over Budget</t>
  </si>
  <si>
    <t>Ordinary Income/Expense</t>
  </si>
  <si>
    <t>Income</t>
  </si>
  <si>
    <t>48000 · Wage subsidy</t>
  </si>
  <si>
    <t>42032 · ITA</t>
  </si>
  <si>
    <t>42020 · Skills/Compétences Canada Corp</t>
  </si>
  <si>
    <t>42030 · BC Government (AEST)</t>
  </si>
  <si>
    <t>43000 · Sponsorships</t>
  </si>
  <si>
    <t>43100 · Registration Fees</t>
  </si>
  <si>
    <t>47200 · Interest Revenue</t>
  </si>
  <si>
    <t>Total Income</t>
  </si>
  <si>
    <t>Cost of Goods Sold</t>
  </si>
  <si>
    <t>51000 · Regional Competitions</t>
  </si>
  <si>
    <t>52000 · Provincial Competitions</t>
  </si>
  <si>
    <t>53000 · National Competitions</t>
  </si>
  <si>
    <t>54000 · World Skills Competition</t>
  </si>
  <si>
    <t>Total COGS</t>
  </si>
  <si>
    <t>Gross Profit</t>
  </si>
  <si>
    <t>Expense</t>
  </si>
  <si>
    <t>99999 · suspense</t>
  </si>
  <si>
    <t>61000 · Gala Expenses</t>
  </si>
  <si>
    <t>61100 · AGM &amp; Board Expenses</t>
  </si>
  <si>
    <t>61200 · Communications &amp; Marketing</t>
  </si>
  <si>
    <t>61400 · Insurance</t>
  </si>
  <si>
    <t>61500 · Interest &amp; Bank Charges</t>
  </si>
  <si>
    <t>61600 · IT, Website &amp; Administration</t>
  </si>
  <si>
    <t>61700 · Memberships &amp; Licences</t>
  </si>
  <si>
    <t>61800 · Office Supplies &amp; Equipment</t>
  </si>
  <si>
    <t>61900 · Postage, Shipping &amp; Delivery</t>
  </si>
  <si>
    <t>62000 · Printing and Copying</t>
  </si>
  <si>
    <t>62100 · Professional Fees</t>
  </si>
  <si>
    <t>62200 · Telecommunications</t>
  </si>
  <si>
    <t>62400 · Travel and Meetings</t>
  </si>
  <si>
    <t>65000 · Amortization</t>
  </si>
  <si>
    <t>66000 · Staff Salaries</t>
  </si>
  <si>
    <t>66100 · Vacation</t>
  </si>
  <si>
    <t>66200 · MERCs</t>
  </si>
  <si>
    <t>66300 · Employee Benefits</t>
  </si>
  <si>
    <t>66400 · Staff Training &amp; Development</t>
  </si>
  <si>
    <t>66500 · Payroll Administration Fees</t>
  </si>
  <si>
    <t>Total Expense</t>
  </si>
  <si>
    <t>Net Ordinary Income</t>
  </si>
  <si>
    <t>Net Income</t>
  </si>
  <si>
    <t>Snapshot of financial position</t>
  </si>
  <si>
    <t>As at Nov 12 2020</t>
  </si>
  <si>
    <t>Amount</t>
  </si>
  <si>
    <t>Available funds (cash less in transit chqs)</t>
  </si>
  <si>
    <t>Note 1</t>
  </si>
  <si>
    <t>Accounts payable and credit card payable</t>
  </si>
  <si>
    <t>Grants receivable</t>
  </si>
  <si>
    <t>Note 2</t>
  </si>
  <si>
    <t>Noe 1)</t>
  </si>
  <si>
    <t>Less: in transit chqs</t>
  </si>
  <si>
    <t>Expenses to be paid</t>
  </si>
  <si>
    <t>Bank balance as at Nov 12 2020</t>
  </si>
  <si>
    <t xml:space="preserve">The balance includes $40,000 interest free loan received on Sep 3 2020. </t>
  </si>
  <si>
    <t>Note 2)</t>
  </si>
  <si>
    <t>Wage subsidy for the period Sep 27-Oct 24 2020</t>
  </si>
  <si>
    <t>Note 3)</t>
  </si>
  <si>
    <t>Additional wages</t>
  </si>
  <si>
    <t>Additional Expenses</t>
  </si>
  <si>
    <t>Direct expense payment</t>
  </si>
  <si>
    <t>Additional ESDC funds received from Mar 2020 to date of this report:</t>
  </si>
  <si>
    <t>Note 4)</t>
  </si>
  <si>
    <t>Audit for the short fiscal August 31, 2020 is in progress.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</si>
</sst>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323232"/>
      <name val="Arial"/>
      <family val="2"/>
    </font>
    <font>
      <b/>
      <sz val="8"/>
      <color rgb="FF323232"/>
      <name val="Arial"/>
      <family val="2"/>
    </font>
    <font>
      <b/>
      <sz val="14"/>
      <color rgb="FF323232"/>
      <name val="Arial"/>
      <family val="2"/>
    </font>
    <font>
      <b/>
      <sz val="10"/>
      <color rgb="FF323232"/>
      <name val="Arial"/>
      <family val="2"/>
    </font>
    <font>
      <sz val="8"/>
      <color rgb="FF32323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49" fontId="2" fillId="0" borderId="0" xfId="0" applyNumberFormat="1" applyFont="1"/>
    <xf numFmtId="49" fontId="3" fillId="0" borderId="0" xfId="0" applyNumberFormat="1" applyFont="1"/>
    <xf numFmtId="43" fontId="0" fillId="0" borderId="0" xfId="1" applyFont="1"/>
    <xf numFmtId="43" fontId="3" fillId="0" borderId="0" xfId="1" applyFont="1" applyAlignment="1">
      <alignment horizontal="right"/>
    </xf>
    <xf numFmtId="49" fontId="4" fillId="0" borderId="0" xfId="0" applyNumberFormat="1" applyFont="1"/>
    <xf numFmtId="49" fontId="5" fillId="0" borderId="0" xfId="0" applyNumberFormat="1" applyFont="1"/>
    <xf numFmtId="49" fontId="3" fillId="0" borderId="0" xfId="0" applyNumberFormat="1" applyFont="1" applyAlignment="1">
      <alignment horizontal="center"/>
    </xf>
    <xf numFmtId="43" fontId="3" fillId="0" borderId="1" xfId="1" applyFont="1" applyBorder="1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43" fontId="6" fillId="0" borderId="0" xfId="1" applyFont="1"/>
    <xf numFmtId="43" fontId="6" fillId="0" borderId="2" xfId="1" applyFont="1" applyBorder="1"/>
    <xf numFmtId="43" fontId="6" fillId="0" borderId="0" xfId="1" applyFont="1" applyBorder="1"/>
    <xf numFmtId="43" fontId="6" fillId="0" borderId="3" xfId="1" applyFont="1" applyBorder="1"/>
    <xf numFmtId="43" fontId="6" fillId="0" borderId="4" xfId="1" applyFont="1" applyBorder="1"/>
    <xf numFmtId="43" fontId="3" fillId="0" borderId="5" xfId="1" applyFont="1" applyBorder="1"/>
    <xf numFmtId="43" fontId="3" fillId="0" borderId="0" xfId="1" applyFont="1"/>
    <xf numFmtId="0" fontId="3" fillId="0" borderId="0" xfId="0" applyFont="1"/>
    <xf numFmtId="43" fontId="3" fillId="0" borderId="0" xfId="1" applyFont="1" applyBorder="1" applyAlignment="1">
      <alignment horizontal="center"/>
    </xf>
    <xf numFmtId="43" fontId="0" fillId="0" borderId="0" xfId="1" applyFont="1" applyBorder="1" applyAlignment="1">
      <alignment horizontal="centerContinuous"/>
    </xf>
    <xf numFmtId="43" fontId="0" fillId="0" borderId="0" xfId="1" applyFont="1" applyBorder="1"/>
    <xf numFmtId="43" fontId="3" fillId="0" borderId="0" xfId="1" applyFont="1" applyBorder="1" applyAlignment="1">
      <alignment horizontal="right"/>
    </xf>
    <xf numFmtId="43" fontId="0" fillId="0" borderId="0" xfId="1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0" fontId="6" fillId="0" borderId="0" xfId="0" applyFont="1"/>
    <xf numFmtId="43" fontId="6" fillId="0" borderId="6" xfId="1" applyFont="1" applyBorder="1"/>
    <xf numFmtId="49" fontId="6" fillId="0" borderId="0" xfId="0" applyNumberFormat="1" applyFont="1"/>
    <xf numFmtId="44" fontId="6" fillId="0" borderId="0" xfId="2" applyFont="1"/>
    <xf numFmtId="44" fontId="3" fillId="0" borderId="5" xfId="2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E49D2-3BA6-4A46-88DA-62565C9454DF}">
  <dimension ref="A1:L74"/>
  <sheetViews>
    <sheetView tabSelected="1" zoomScale="190" zoomScaleNormal="190" workbookViewId="0">
      <selection activeCell="F16" sqref="F16"/>
    </sheetView>
  </sheetViews>
  <sheetFormatPr defaultRowHeight="15" outlineLevelRow="1" x14ac:dyDescent="0.25"/>
  <cols>
    <col min="1" max="4" width="3" style="18" customWidth="1"/>
    <col min="5" max="5" width="33.85546875" style="18" customWidth="1"/>
    <col min="6" max="6" width="11.5703125" style="3" bestFit="1" customWidth="1"/>
    <col min="7" max="7" width="1" style="3" customWidth="1"/>
    <col min="8" max="8" width="12.42578125" style="3" bestFit="1" customWidth="1"/>
    <col min="9" max="9" width="1" style="3" customWidth="1"/>
    <col min="10" max="10" width="12" style="3" bestFit="1" customWidth="1"/>
  </cols>
  <sheetData>
    <row r="1" spans="1:12" ht="15.75" x14ac:dyDescent="0.25">
      <c r="A1" s="1" t="s">
        <v>0</v>
      </c>
      <c r="B1" s="2"/>
      <c r="C1" s="2"/>
      <c r="D1" s="2"/>
      <c r="E1" s="2"/>
      <c r="J1" s="4"/>
    </row>
    <row r="2" spans="1:12" ht="18" x14ac:dyDescent="0.25">
      <c r="A2" s="5" t="s">
        <v>46</v>
      </c>
      <c r="B2" s="2"/>
      <c r="C2" s="2"/>
      <c r="D2" s="2"/>
      <c r="E2" s="2"/>
      <c r="J2" s="4"/>
    </row>
    <row r="3" spans="1:12" x14ac:dyDescent="0.25">
      <c r="A3" s="6" t="s">
        <v>47</v>
      </c>
      <c r="B3" s="2"/>
      <c r="C3" s="2"/>
      <c r="D3" s="2"/>
      <c r="E3" s="2"/>
      <c r="F3" s="21"/>
      <c r="G3" s="21"/>
      <c r="H3" s="21"/>
      <c r="I3" s="21"/>
      <c r="J3" s="22"/>
    </row>
    <row r="4" spans="1:12" x14ac:dyDescent="0.25">
      <c r="A4" s="2"/>
      <c r="B4" s="2"/>
      <c r="C4" s="2"/>
      <c r="D4" s="2"/>
      <c r="E4" s="2"/>
      <c r="F4" s="20"/>
      <c r="G4" s="20"/>
      <c r="H4" s="20"/>
      <c r="I4" s="20"/>
      <c r="J4" s="20"/>
    </row>
    <row r="5" spans="1:12" x14ac:dyDescent="0.25">
      <c r="A5" s="2"/>
      <c r="B5" s="7"/>
      <c r="C5" s="7"/>
      <c r="D5" s="7"/>
      <c r="E5" s="7"/>
      <c r="F5" s="19" t="s">
        <v>48</v>
      </c>
      <c r="H5" s="23"/>
      <c r="I5" s="19"/>
      <c r="J5" s="23"/>
      <c r="K5" s="19"/>
      <c r="L5" s="10"/>
    </row>
    <row r="6" spans="1:12" x14ac:dyDescent="0.25">
      <c r="A6" s="2"/>
      <c r="B6" s="2" t="s">
        <v>49</v>
      </c>
      <c r="C6" s="7"/>
      <c r="D6" s="7"/>
      <c r="E6" s="7"/>
      <c r="F6" s="11">
        <v>605506</v>
      </c>
      <c r="G6" s="11"/>
      <c r="H6" s="11"/>
      <c r="I6" s="11"/>
      <c r="J6" s="11"/>
      <c r="K6" s="24" t="s">
        <v>50</v>
      </c>
    </row>
    <row r="7" spans="1:12" x14ac:dyDescent="0.25">
      <c r="A7" s="2"/>
      <c r="B7" s="2" t="s">
        <v>51</v>
      </c>
      <c r="C7" s="7"/>
      <c r="D7" s="7"/>
      <c r="E7" s="7"/>
      <c r="F7" s="11">
        <v>1112</v>
      </c>
      <c r="G7" s="11"/>
      <c r="H7" s="11"/>
      <c r="I7" s="11"/>
      <c r="J7" s="11"/>
      <c r="K7" s="24"/>
    </row>
    <row r="8" spans="1:12" x14ac:dyDescent="0.25">
      <c r="A8" s="2"/>
      <c r="B8" s="2" t="s">
        <v>52</v>
      </c>
      <c r="C8" s="7"/>
      <c r="D8" s="7"/>
      <c r="E8" s="7"/>
      <c r="F8" s="11">
        <v>6692</v>
      </c>
      <c r="G8" s="11"/>
      <c r="H8" s="11"/>
      <c r="I8" s="11"/>
      <c r="J8" s="11"/>
      <c r="K8" s="24" t="s">
        <v>53</v>
      </c>
    </row>
    <row r="9" spans="1:12" ht="15.75" thickBot="1" x14ac:dyDescent="0.3">
      <c r="A9" s="2"/>
      <c r="B9" s="2"/>
      <c r="C9" s="2"/>
      <c r="D9" s="2"/>
      <c r="E9" s="2"/>
      <c r="F9" s="11"/>
      <c r="G9" s="11"/>
      <c r="H9" s="11"/>
      <c r="I9" s="11"/>
      <c r="J9" s="11"/>
    </row>
    <row r="10" spans="1:12" s="10" customFormat="1" ht="16.5" thickTop="1" thickBot="1" x14ac:dyDescent="0.3">
      <c r="A10" s="7"/>
      <c r="B10" s="7"/>
      <c r="C10" s="7"/>
      <c r="D10" s="7"/>
      <c r="E10" s="7"/>
      <c r="F10" s="8" t="s">
        <v>1</v>
      </c>
      <c r="G10" s="9"/>
      <c r="H10" s="8" t="s">
        <v>2</v>
      </c>
      <c r="I10" s="9"/>
      <c r="J10" s="8" t="s">
        <v>3</v>
      </c>
    </row>
    <row r="11" spans="1:12" ht="15.75" thickTop="1" x14ac:dyDescent="0.25">
      <c r="A11" s="2"/>
      <c r="B11" s="2" t="s">
        <v>4</v>
      </c>
      <c r="C11" s="2"/>
      <c r="D11" s="2"/>
      <c r="E11" s="2"/>
      <c r="F11" s="11"/>
      <c r="G11" s="11"/>
      <c r="H11" s="11"/>
      <c r="I11" s="11"/>
      <c r="J11" s="11"/>
    </row>
    <row r="12" spans="1:12" x14ac:dyDescent="0.25">
      <c r="A12" s="2"/>
      <c r="B12" s="2"/>
      <c r="C12" s="2"/>
      <c r="D12" s="2" t="s">
        <v>5</v>
      </c>
      <c r="E12" s="2"/>
      <c r="F12" s="11"/>
      <c r="G12" s="11"/>
      <c r="H12" s="11"/>
      <c r="I12" s="11"/>
      <c r="J12" s="11"/>
    </row>
    <row r="13" spans="1:12" x14ac:dyDescent="0.25">
      <c r="A13" s="2"/>
      <c r="B13" s="2"/>
      <c r="C13" s="2"/>
      <c r="D13" s="2"/>
      <c r="E13" s="2" t="s">
        <v>6</v>
      </c>
      <c r="F13" s="11">
        <v>14316.97</v>
      </c>
      <c r="G13" s="11"/>
      <c r="H13" s="11">
        <v>0</v>
      </c>
      <c r="I13" s="11"/>
      <c r="J13" s="11">
        <f>ROUND((F13-H13),5)</f>
        <v>14316.97</v>
      </c>
    </row>
    <row r="14" spans="1:12" x14ac:dyDescent="0.25">
      <c r="A14" s="2"/>
      <c r="B14" s="2"/>
      <c r="C14" s="2"/>
      <c r="D14" s="2"/>
      <c r="E14" s="2" t="s">
        <v>7</v>
      </c>
      <c r="F14" s="11">
        <v>0</v>
      </c>
      <c r="G14" s="11"/>
      <c r="H14" s="11">
        <v>150000</v>
      </c>
      <c r="I14" s="11"/>
      <c r="J14" s="11">
        <f t="shared" ref="J14:J19" si="0">ROUND((F14-H14),5)</f>
        <v>-150000</v>
      </c>
    </row>
    <row r="15" spans="1:12" x14ac:dyDescent="0.25">
      <c r="A15" s="2"/>
      <c r="B15" s="2"/>
      <c r="C15" s="2"/>
      <c r="D15" s="2"/>
      <c r="E15" s="2" t="s">
        <v>8</v>
      </c>
      <c r="F15" s="11">
        <v>874.27</v>
      </c>
      <c r="G15" s="11"/>
      <c r="H15" s="11">
        <v>303585</v>
      </c>
      <c r="I15" s="11"/>
      <c r="J15" s="11">
        <f t="shared" si="0"/>
        <v>-302710.73</v>
      </c>
    </row>
    <row r="16" spans="1:12" x14ac:dyDescent="0.25">
      <c r="A16" s="2"/>
      <c r="B16" s="2"/>
      <c r="C16" s="2"/>
      <c r="D16" s="2"/>
      <c r="E16" s="2" t="s">
        <v>9</v>
      </c>
      <c r="F16" s="11">
        <v>0</v>
      </c>
      <c r="G16" s="11"/>
      <c r="H16" s="11">
        <v>250000</v>
      </c>
      <c r="I16" s="11"/>
      <c r="J16" s="11">
        <f t="shared" si="0"/>
        <v>-250000</v>
      </c>
    </row>
    <row r="17" spans="1:10" x14ac:dyDescent="0.25">
      <c r="A17" s="2"/>
      <c r="B17" s="2"/>
      <c r="C17" s="2"/>
      <c r="D17" s="2"/>
      <c r="E17" s="2" t="s">
        <v>10</v>
      </c>
      <c r="F17" s="11">
        <v>0</v>
      </c>
      <c r="G17" s="11"/>
      <c r="H17" s="11">
        <v>160000</v>
      </c>
      <c r="I17" s="11"/>
      <c r="J17" s="11">
        <f t="shared" si="0"/>
        <v>-160000</v>
      </c>
    </row>
    <row r="18" spans="1:10" x14ac:dyDescent="0.25">
      <c r="A18" s="2"/>
      <c r="B18" s="2"/>
      <c r="C18" s="2"/>
      <c r="D18" s="2"/>
      <c r="E18" s="2" t="s">
        <v>11</v>
      </c>
      <c r="F18" s="11">
        <v>0</v>
      </c>
      <c r="G18" s="11"/>
      <c r="H18" s="11">
        <v>35000</v>
      </c>
      <c r="I18" s="11"/>
      <c r="J18" s="11">
        <f t="shared" si="0"/>
        <v>-35000</v>
      </c>
    </row>
    <row r="19" spans="1:10" ht="15.75" thickBot="1" x14ac:dyDescent="0.3">
      <c r="A19" s="2"/>
      <c r="B19" s="2"/>
      <c r="C19" s="2"/>
      <c r="D19" s="2"/>
      <c r="E19" s="2" t="s">
        <v>12</v>
      </c>
      <c r="F19" s="12">
        <v>0</v>
      </c>
      <c r="G19" s="11"/>
      <c r="H19" s="12">
        <v>1000</v>
      </c>
      <c r="I19" s="11"/>
      <c r="J19" s="12">
        <f t="shared" si="0"/>
        <v>-1000</v>
      </c>
    </row>
    <row r="20" spans="1:10" ht="15.75" thickBot="1" x14ac:dyDescent="0.3">
      <c r="A20" s="2"/>
      <c r="B20" s="2"/>
      <c r="C20" s="2"/>
      <c r="D20" s="2" t="s">
        <v>13</v>
      </c>
      <c r="E20" s="2"/>
      <c r="F20" s="11">
        <f>ROUND(SUM(F12:F19),5)</f>
        <v>15191.24</v>
      </c>
      <c r="G20" s="11"/>
      <c r="H20" s="11">
        <f>ROUND(SUM(H12:H19),5)</f>
        <v>899585</v>
      </c>
      <c r="I20" s="11"/>
      <c r="J20" s="11">
        <f>ROUND(SUM(J12:J19),5)</f>
        <v>-884393.76</v>
      </c>
    </row>
    <row r="21" spans="1:10" hidden="1" outlineLevel="1" x14ac:dyDescent="0.25">
      <c r="A21" s="2"/>
      <c r="B21" s="2"/>
      <c r="C21" s="2"/>
      <c r="D21" s="2" t="s">
        <v>14</v>
      </c>
      <c r="E21" s="2"/>
      <c r="F21" s="11"/>
      <c r="G21" s="11"/>
      <c r="H21" s="11"/>
      <c r="I21" s="11"/>
      <c r="J21" s="11"/>
    </row>
    <row r="22" spans="1:10" hidden="1" outlineLevel="1" x14ac:dyDescent="0.25">
      <c r="A22" s="2"/>
      <c r="B22" s="2"/>
      <c r="C22" s="2"/>
      <c r="D22" s="2"/>
      <c r="E22" s="2" t="s">
        <v>15</v>
      </c>
      <c r="F22" s="11">
        <v>5000</v>
      </c>
      <c r="G22" s="11"/>
      <c r="H22" s="11">
        <v>100000</v>
      </c>
      <c r="I22" s="11"/>
      <c r="J22" s="11">
        <f t="shared" ref="J22:J25" si="1">ROUND((F22-H22),5)</f>
        <v>-95000</v>
      </c>
    </row>
    <row r="23" spans="1:10" hidden="1" outlineLevel="1" x14ac:dyDescent="0.25">
      <c r="A23" s="2"/>
      <c r="B23" s="2"/>
      <c r="C23" s="2"/>
      <c r="D23" s="2"/>
      <c r="E23" s="2" t="s">
        <v>16</v>
      </c>
      <c r="F23" s="11">
        <v>0</v>
      </c>
      <c r="G23" s="11"/>
      <c r="H23" s="11">
        <v>268000</v>
      </c>
      <c r="I23" s="11"/>
      <c r="J23" s="11">
        <f t="shared" si="1"/>
        <v>-268000</v>
      </c>
    </row>
    <row r="24" spans="1:10" hidden="1" outlineLevel="1" x14ac:dyDescent="0.25">
      <c r="A24" s="2"/>
      <c r="B24" s="2"/>
      <c r="C24" s="2"/>
      <c r="D24" s="2"/>
      <c r="E24" s="2" t="s">
        <v>17</v>
      </c>
      <c r="F24" s="11">
        <v>0</v>
      </c>
      <c r="G24" s="11"/>
      <c r="H24" s="11">
        <v>70000</v>
      </c>
      <c r="I24" s="11"/>
      <c r="J24" s="11">
        <f t="shared" si="1"/>
        <v>-70000</v>
      </c>
    </row>
    <row r="25" spans="1:10" ht="15.75" hidden="1" outlineLevel="1" thickBot="1" x14ac:dyDescent="0.3">
      <c r="A25" s="2"/>
      <c r="B25" s="2"/>
      <c r="C25" s="2"/>
      <c r="D25" s="2"/>
      <c r="E25" s="2" t="s">
        <v>18</v>
      </c>
      <c r="F25" s="11">
        <v>0</v>
      </c>
      <c r="G25" s="11"/>
      <c r="H25" s="13">
        <v>25000</v>
      </c>
      <c r="I25" s="11"/>
      <c r="J25" s="11">
        <f t="shared" si="1"/>
        <v>-25000</v>
      </c>
    </row>
    <row r="26" spans="1:10" ht="15.75" collapsed="1" thickBot="1" x14ac:dyDescent="0.3">
      <c r="A26" s="2"/>
      <c r="B26" s="2"/>
      <c r="C26" s="2"/>
      <c r="D26" s="2" t="s">
        <v>19</v>
      </c>
      <c r="E26" s="2"/>
      <c r="F26" s="14">
        <f>SUM(F22:F25)</f>
        <v>5000</v>
      </c>
      <c r="G26" s="11"/>
      <c r="H26" s="14">
        <f>SUM(H22:H25)</f>
        <v>463000</v>
      </c>
      <c r="I26" s="11"/>
      <c r="J26" s="14">
        <f>SUM(J22:J25)</f>
        <v>-458000</v>
      </c>
    </row>
    <row r="27" spans="1:10" x14ac:dyDescent="0.25">
      <c r="A27" s="2"/>
      <c r="B27" s="2"/>
      <c r="C27" s="2" t="s">
        <v>20</v>
      </c>
      <c r="D27" s="2"/>
      <c r="E27" s="2"/>
      <c r="F27" s="11">
        <f>ROUND(F20-F26,5)</f>
        <v>10191.24</v>
      </c>
      <c r="G27" s="11"/>
      <c r="H27" s="11">
        <f>ROUND(H20-H26,5)</f>
        <v>436585</v>
      </c>
      <c r="I27" s="11"/>
      <c r="J27" s="11">
        <f>ROUND((F27-H27),5)</f>
        <v>-426393.76</v>
      </c>
    </row>
    <row r="28" spans="1:10" ht="15.75" thickBot="1" x14ac:dyDescent="0.3">
      <c r="A28" s="2"/>
      <c r="B28" s="2"/>
      <c r="C28" s="2"/>
      <c r="D28" s="2" t="s">
        <v>21</v>
      </c>
      <c r="E28" s="2"/>
      <c r="F28" s="11"/>
      <c r="G28" s="11"/>
      <c r="H28" s="11"/>
      <c r="I28" s="11"/>
      <c r="J28" s="11"/>
    </row>
    <row r="29" spans="1:10" hidden="1" outlineLevel="1" x14ac:dyDescent="0.25">
      <c r="A29" s="2"/>
      <c r="B29" s="2"/>
      <c r="C29" s="2"/>
      <c r="D29" s="2"/>
      <c r="E29" s="2" t="s">
        <v>22</v>
      </c>
      <c r="F29" s="11">
        <v>251.54</v>
      </c>
      <c r="G29" s="11"/>
      <c r="H29" s="11">
        <v>0</v>
      </c>
      <c r="I29" s="11"/>
      <c r="J29" s="11">
        <f>ROUND((F29-H29),5)</f>
        <v>251.54</v>
      </c>
    </row>
    <row r="30" spans="1:10" hidden="1" outlineLevel="1" x14ac:dyDescent="0.25">
      <c r="A30" s="2"/>
      <c r="B30" s="2"/>
      <c r="C30" s="2"/>
      <c r="D30" s="2"/>
      <c r="E30" s="2" t="s">
        <v>23</v>
      </c>
      <c r="F30" s="11">
        <v>0</v>
      </c>
      <c r="G30" s="11"/>
      <c r="H30" s="11">
        <v>15000</v>
      </c>
      <c r="I30" s="11"/>
      <c r="J30" s="11">
        <f t="shared" ref="J30:J44" si="2">ROUND((F30-H30),5)</f>
        <v>-15000</v>
      </c>
    </row>
    <row r="31" spans="1:10" hidden="1" outlineLevel="1" x14ac:dyDescent="0.25">
      <c r="A31" s="2"/>
      <c r="B31" s="2"/>
      <c r="C31" s="2"/>
      <c r="D31" s="2"/>
      <c r="E31" s="2" t="s">
        <v>24</v>
      </c>
      <c r="F31" s="11">
        <v>0</v>
      </c>
      <c r="G31" s="11"/>
      <c r="H31" s="11">
        <v>8000</v>
      </c>
      <c r="I31" s="11"/>
      <c r="J31" s="11">
        <f t="shared" si="2"/>
        <v>-8000</v>
      </c>
    </row>
    <row r="32" spans="1:10" hidden="1" outlineLevel="1" x14ac:dyDescent="0.25">
      <c r="A32" s="2"/>
      <c r="B32" s="2"/>
      <c r="C32" s="2"/>
      <c r="D32" s="2"/>
      <c r="E32" s="2" t="s">
        <v>25</v>
      </c>
      <c r="F32" s="11">
        <v>652</v>
      </c>
      <c r="G32" s="11"/>
      <c r="H32" s="11">
        <v>5000</v>
      </c>
      <c r="I32" s="11"/>
      <c r="J32" s="11">
        <f t="shared" si="2"/>
        <v>-4348</v>
      </c>
    </row>
    <row r="33" spans="1:10" hidden="1" outlineLevel="1" x14ac:dyDescent="0.25">
      <c r="A33" s="2"/>
      <c r="B33" s="2"/>
      <c r="C33" s="2"/>
      <c r="D33" s="2"/>
      <c r="E33" s="2" t="s">
        <v>26</v>
      </c>
      <c r="F33" s="11">
        <v>153.5</v>
      </c>
      <c r="G33" s="11"/>
      <c r="H33" s="11">
        <v>5000</v>
      </c>
      <c r="I33" s="11"/>
      <c r="J33" s="11">
        <f t="shared" si="2"/>
        <v>-4846.5</v>
      </c>
    </row>
    <row r="34" spans="1:10" hidden="1" outlineLevel="1" x14ac:dyDescent="0.25">
      <c r="A34" s="2"/>
      <c r="B34" s="2"/>
      <c r="C34" s="2"/>
      <c r="D34" s="2"/>
      <c r="E34" s="2" t="s">
        <v>27</v>
      </c>
      <c r="F34" s="11">
        <v>96.08</v>
      </c>
      <c r="G34" s="11"/>
      <c r="H34" s="11">
        <v>2000</v>
      </c>
      <c r="I34" s="11"/>
      <c r="J34" s="11">
        <f t="shared" si="2"/>
        <v>-1903.92</v>
      </c>
    </row>
    <row r="35" spans="1:10" hidden="1" outlineLevel="1" x14ac:dyDescent="0.25">
      <c r="A35" s="2"/>
      <c r="B35" s="2"/>
      <c r="C35" s="2"/>
      <c r="D35" s="2"/>
      <c r="E35" s="2" t="s">
        <v>28</v>
      </c>
      <c r="F35" s="11">
        <v>3212.97</v>
      </c>
      <c r="G35" s="11"/>
      <c r="H35" s="11">
        <v>15000</v>
      </c>
      <c r="I35" s="11"/>
      <c r="J35" s="11">
        <f t="shared" si="2"/>
        <v>-11787.03</v>
      </c>
    </row>
    <row r="36" spans="1:10" hidden="1" outlineLevel="1" x14ac:dyDescent="0.25">
      <c r="A36" s="2"/>
      <c r="B36" s="2"/>
      <c r="C36" s="2"/>
      <c r="D36" s="2"/>
      <c r="E36" s="2" t="s">
        <v>29</v>
      </c>
      <c r="F36" s="11">
        <v>0</v>
      </c>
      <c r="G36" s="11"/>
      <c r="H36" s="11">
        <v>700</v>
      </c>
      <c r="I36" s="11"/>
      <c r="J36" s="11">
        <f t="shared" si="2"/>
        <v>-700</v>
      </c>
    </row>
    <row r="37" spans="1:10" hidden="1" outlineLevel="1" x14ac:dyDescent="0.25">
      <c r="A37" s="2"/>
      <c r="B37" s="2"/>
      <c r="C37" s="2"/>
      <c r="D37" s="2"/>
      <c r="E37" s="2" t="s">
        <v>30</v>
      </c>
      <c r="F37" s="11">
        <v>886.11</v>
      </c>
      <c r="G37" s="11"/>
      <c r="H37" s="11">
        <v>4000</v>
      </c>
      <c r="I37" s="11"/>
      <c r="J37" s="11">
        <f t="shared" si="2"/>
        <v>-3113.89</v>
      </c>
    </row>
    <row r="38" spans="1:10" hidden="1" outlineLevel="1" x14ac:dyDescent="0.25">
      <c r="A38" s="2"/>
      <c r="B38" s="2"/>
      <c r="C38" s="2"/>
      <c r="D38" s="2"/>
      <c r="E38" s="2" t="s">
        <v>31</v>
      </c>
      <c r="F38" s="11">
        <v>0</v>
      </c>
      <c r="G38" s="11"/>
      <c r="H38" s="11">
        <v>1000</v>
      </c>
      <c r="I38" s="11"/>
      <c r="J38" s="11">
        <f t="shared" si="2"/>
        <v>-1000</v>
      </c>
    </row>
    <row r="39" spans="1:10" hidden="1" outlineLevel="1" x14ac:dyDescent="0.25">
      <c r="A39" s="2"/>
      <c r="B39" s="2"/>
      <c r="C39" s="2"/>
      <c r="D39" s="2"/>
      <c r="E39" s="2" t="s">
        <v>32</v>
      </c>
      <c r="F39" s="11">
        <v>0</v>
      </c>
      <c r="G39" s="11"/>
      <c r="H39" s="11">
        <v>250</v>
      </c>
      <c r="I39" s="11"/>
      <c r="J39" s="11">
        <f t="shared" si="2"/>
        <v>-250</v>
      </c>
    </row>
    <row r="40" spans="1:10" hidden="1" outlineLevel="1" x14ac:dyDescent="0.25">
      <c r="A40" s="2"/>
      <c r="B40" s="2"/>
      <c r="C40" s="2"/>
      <c r="D40" s="2"/>
      <c r="E40" s="2" t="s">
        <v>33</v>
      </c>
      <c r="F40" s="11">
        <v>3505.5</v>
      </c>
      <c r="G40" s="11"/>
      <c r="H40" s="11">
        <v>62000</v>
      </c>
      <c r="I40" s="11"/>
      <c r="J40" s="11">
        <f t="shared" si="2"/>
        <v>-58494.5</v>
      </c>
    </row>
    <row r="41" spans="1:10" hidden="1" outlineLevel="1" x14ac:dyDescent="0.25">
      <c r="A41" s="2"/>
      <c r="B41" s="2"/>
      <c r="C41" s="2"/>
      <c r="D41" s="2"/>
      <c r="E41" s="2" t="s">
        <v>34</v>
      </c>
      <c r="F41" s="11">
        <v>311.39</v>
      </c>
      <c r="G41" s="11"/>
      <c r="H41" s="11">
        <v>6000</v>
      </c>
      <c r="I41" s="11"/>
      <c r="J41" s="11">
        <f t="shared" si="2"/>
        <v>-5688.61</v>
      </c>
    </row>
    <row r="42" spans="1:10" hidden="1" outlineLevel="1" x14ac:dyDescent="0.25">
      <c r="A42" s="2"/>
      <c r="B42" s="2"/>
      <c r="C42" s="2"/>
      <c r="D42" s="2"/>
      <c r="E42" s="2" t="s">
        <v>35</v>
      </c>
      <c r="F42" s="11">
        <v>0</v>
      </c>
      <c r="G42" s="11"/>
      <c r="H42" s="11">
        <v>10000</v>
      </c>
      <c r="I42" s="11"/>
      <c r="J42" s="11">
        <f t="shared" si="2"/>
        <v>-10000</v>
      </c>
    </row>
    <row r="43" spans="1:10" hidden="1" outlineLevel="1" x14ac:dyDescent="0.25">
      <c r="A43" s="2"/>
      <c r="B43" s="2"/>
      <c r="C43" s="2"/>
      <c r="D43" s="2"/>
      <c r="E43" s="2" t="s">
        <v>36</v>
      </c>
      <c r="F43" s="11">
        <v>1000.22</v>
      </c>
      <c r="G43" s="11"/>
      <c r="H43" s="11">
        <v>0</v>
      </c>
      <c r="I43" s="11"/>
      <c r="J43" s="11">
        <f t="shared" si="2"/>
        <v>1000.22</v>
      </c>
    </row>
    <row r="44" spans="1:10" hidden="1" outlineLevel="1" x14ac:dyDescent="0.25">
      <c r="A44" s="2"/>
      <c r="B44" s="2"/>
      <c r="C44" s="2"/>
      <c r="D44" s="2"/>
      <c r="E44" s="2" t="s">
        <v>37</v>
      </c>
      <c r="F44" s="11">
        <v>37358.46</v>
      </c>
      <c r="G44" s="11"/>
      <c r="H44" s="11">
        <v>252580</v>
      </c>
      <c r="I44" s="11"/>
      <c r="J44" s="11">
        <f t="shared" si="2"/>
        <v>-215221.54</v>
      </c>
    </row>
    <row r="45" spans="1:10" hidden="1" outlineLevel="1" x14ac:dyDescent="0.25">
      <c r="A45" s="2"/>
      <c r="B45" s="2"/>
      <c r="C45" s="2"/>
      <c r="D45" s="2"/>
      <c r="E45" s="2" t="s">
        <v>38</v>
      </c>
      <c r="F45" s="11">
        <v>-1613.33</v>
      </c>
      <c r="G45" s="11"/>
      <c r="H45" s="11">
        <v>14600</v>
      </c>
      <c r="I45" s="11"/>
      <c r="J45" s="11">
        <f>ROUND((F45-H45),5)</f>
        <v>-16213.33</v>
      </c>
    </row>
    <row r="46" spans="1:10" hidden="1" outlineLevel="1" x14ac:dyDescent="0.25">
      <c r="A46" s="2"/>
      <c r="B46" s="2"/>
      <c r="C46" s="2"/>
      <c r="D46" s="2"/>
      <c r="E46" s="2" t="s">
        <v>39</v>
      </c>
      <c r="F46" s="11">
        <v>1153.2</v>
      </c>
      <c r="G46" s="11"/>
      <c r="H46" s="11">
        <v>14820</v>
      </c>
      <c r="I46" s="11"/>
      <c r="J46" s="11">
        <f>ROUND((F46-H46),5)</f>
        <v>-13666.8</v>
      </c>
    </row>
    <row r="47" spans="1:10" hidden="1" outlineLevel="1" x14ac:dyDescent="0.25">
      <c r="A47" s="2"/>
      <c r="B47" s="2"/>
      <c r="C47" s="2"/>
      <c r="D47" s="2"/>
      <c r="E47" s="2" t="s">
        <v>40</v>
      </c>
      <c r="F47" s="11">
        <v>1476</v>
      </c>
      <c r="G47" s="11"/>
      <c r="H47" s="11">
        <v>9000</v>
      </c>
      <c r="I47" s="11"/>
      <c r="J47" s="11">
        <f>ROUND((F47-H47),5)</f>
        <v>-7524</v>
      </c>
    </row>
    <row r="48" spans="1:10" hidden="1" outlineLevel="1" x14ac:dyDescent="0.25">
      <c r="A48" s="2"/>
      <c r="B48" s="2"/>
      <c r="C48" s="2"/>
      <c r="D48" s="2"/>
      <c r="E48" s="2" t="s">
        <v>41</v>
      </c>
      <c r="F48" s="11">
        <v>0</v>
      </c>
      <c r="G48" s="11"/>
      <c r="H48" s="11">
        <v>1000</v>
      </c>
      <c r="I48" s="11"/>
      <c r="J48" s="11">
        <f>ROUND((F48-H48),5)</f>
        <v>-1000</v>
      </c>
    </row>
    <row r="49" spans="1:11" ht="15.75" hidden="1" outlineLevel="1" thickBot="1" x14ac:dyDescent="0.3">
      <c r="A49" s="2"/>
      <c r="B49" s="2"/>
      <c r="C49" s="2"/>
      <c r="D49" s="2"/>
      <c r="E49" s="2" t="s">
        <v>42</v>
      </c>
      <c r="F49" s="11">
        <v>121.49</v>
      </c>
      <c r="G49" s="11"/>
      <c r="H49" s="13">
        <v>1000</v>
      </c>
      <c r="I49" s="11"/>
      <c r="J49" s="11">
        <f>ROUND((F49-H49),5)</f>
        <v>-878.51</v>
      </c>
    </row>
    <row r="50" spans="1:11" ht="15.75" collapsed="1" thickBot="1" x14ac:dyDescent="0.3">
      <c r="A50" s="2"/>
      <c r="B50" s="2"/>
      <c r="C50" s="2"/>
      <c r="D50" s="2" t="s">
        <v>43</v>
      </c>
      <c r="E50" s="2"/>
      <c r="F50" s="15">
        <f>ROUND(SUM(F28:F49),5)</f>
        <v>48565.13</v>
      </c>
      <c r="G50" s="11"/>
      <c r="H50" s="15">
        <f>ROUND(SUM(H28:H49),5)</f>
        <v>426950</v>
      </c>
      <c r="I50" s="11"/>
      <c r="J50" s="15">
        <f>ROUND((F50-H50),5)</f>
        <v>-378384.87</v>
      </c>
    </row>
    <row r="51" spans="1:11" ht="15.75" thickBot="1" x14ac:dyDescent="0.3">
      <c r="A51" s="2"/>
      <c r="B51" s="2" t="s">
        <v>44</v>
      </c>
      <c r="C51" s="2"/>
      <c r="D51" s="2"/>
      <c r="E51" s="2"/>
      <c r="F51" s="15">
        <f>ROUND(F11+F27-F50,5)</f>
        <v>-38373.89</v>
      </c>
      <c r="G51" s="11"/>
      <c r="H51" s="15">
        <f>ROUND(H11+H27-H50,5)</f>
        <v>9635</v>
      </c>
      <c r="I51" s="11"/>
      <c r="J51" s="15">
        <f>ROUND((F51-H51),5)</f>
        <v>-48008.89</v>
      </c>
    </row>
    <row r="52" spans="1:11" s="18" customFormat="1" ht="12" thickBot="1" x14ac:dyDescent="0.25">
      <c r="A52" s="2" t="s">
        <v>45</v>
      </c>
      <c r="B52" s="2"/>
      <c r="C52" s="2"/>
      <c r="D52" s="2"/>
      <c r="E52" s="2"/>
      <c r="F52" s="16">
        <f>F51</f>
        <v>-38373.89</v>
      </c>
      <c r="G52" s="17"/>
      <c r="H52" s="16">
        <f>H51</f>
        <v>9635</v>
      </c>
      <c r="I52" s="17"/>
      <c r="J52" s="16">
        <f>ROUND((F52-H52),5)</f>
        <v>-48008.89</v>
      </c>
    </row>
    <row r="53" spans="1:11" ht="15.75" thickTop="1" x14ac:dyDescent="0.25"/>
    <row r="55" spans="1:11" x14ac:dyDescent="0.25">
      <c r="A55" s="18" t="s">
        <v>54</v>
      </c>
      <c r="F55" s="18"/>
      <c r="K55" s="3"/>
    </row>
    <row r="56" spans="1:11" x14ac:dyDescent="0.25">
      <c r="A56" s="2" t="s">
        <v>57</v>
      </c>
      <c r="B56" s="2"/>
      <c r="C56" s="2"/>
      <c r="D56" s="2"/>
      <c r="E56" s="2"/>
      <c r="F56" s="11">
        <v>605506</v>
      </c>
      <c r="G56" s="2"/>
      <c r="K56" s="3"/>
    </row>
    <row r="57" spans="1:11" x14ac:dyDescent="0.25">
      <c r="A57" s="2" t="s">
        <v>55</v>
      </c>
      <c r="B57" s="2"/>
      <c r="C57" s="2"/>
      <c r="D57" s="2"/>
      <c r="E57" s="2"/>
      <c r="F57" s="26">
        <v>0</v>
      </c>
      <c r="G57" s="2"/>
      <c r="K57" s="3"/>
    </row>
    <row r="58" spans="1:11" x14ac:dyDescent="0.25">
      <c r="A58" s="2"/>
      <c r="B58" s="2"/>
      <c r="C58" s="2"/>
      <c r="D58" s="2"/>
      <c r="E58" s="2"/>
      <c r="F58" s="11">
        <f>SUM(F56:F57)</f>
        <v>605506</v>
      </c>
      <c r="G58" s="2"/>
      <c r="K58" s="3"/>
    </row>
    <row r="59" spans="1:11" ht="15.75" thickBot="1" x14ac:dyDescent="0.3">
      <c r="A59" s="2" t="s">
        <v>56</v>
      </c>
      <c r="B59" s="2"/>
      <c r="C59" s="2"/>
      <c r="D59" s="2"/>
      <c r="E59" s="2"/>
      <c r="F59" s="11">
        <f>-F7</f>
        <v>-1112</v>
      </c>
      <c r="G59" s="2"/>
      <c r="K59" s="3"/>
    </row>
    <row r="60" spans="1:11" ht="15.75" thickBot="1" x14ac:dyDescent="0.3">
      <c r="A60" s="2"/>
      <c r="B60" s="2"/>
      <c r="C60" s="2"/>
      <c r="D60" s="2"/>
      <c r="E60" s="2"/>
      <c r="F60" s="16">
        <f>SUM(F58:F59)</f>
        <v>604394</v>
      </c>
      <c r="G60" s="2"/>
      <c r="K60" s="3"/>
    </row>
    <row r="61" spans="1:11" ht="15.75" thickTop="1" x14ac:dyDescent="0.25">
      <c r="A61" s="2" t="s">
        <v>58</v>
      </c>
      <c r="B61" s="2"/>
      <c r="C61" s="2"/>
      <c r="D61" s="2"/>
      <c r="E61" s="2"/>
      <c r="F61" s="11"/>
      <c r="G61" s="2"/>
      <c r="K61" s="3"/>
    </row>
    <row r="62" spans="1:11" x14ac:dyDescent="0.25">
      <c r="A62" s="2"/>
      <c r="B62" s="2"/>
      <c r="C62" s="2"/>
      <c r="D62" s="2"/>
      <c r="E62" s="2"/>
      <c r="F62" s="2"/>
      <c r="G62" s="2"/>
    </row>
    <row r="63" spans="1:11" x14ac:dyDescent="0.25">
      <c r="A63" s="2" t="s">
        <v>59</v>
      </c>
      <c r="B63" s="2"/>
      <c r="C63" s="2"/>
      <c r="D63" s="2"/>
      <c r="E63" s="2"/>
      <c r="F63" s="2"/>
      <c r="G63" s="2"/>
    </row>
    <row r="64" spans="1:11" x14ac:dyDescent="0.25">
      <c r="A64" s="27" t="s">
        <v>60</v>
      </c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18" t="s">
        <v>61</v>
      </c>
    </row>
    <row r="67" spans="1:7" x14ac:dyDescent="0.25">
      <c r="A67" s="25" t="s">
        <v>65</v>
      </c>
    </row>
    <row r="68" spans="1:7" x14ac:dyDescent="0.25">
      <c r="A68" s="25" t="s">
        <v>62</v>
      </c>
      <c r="F68" s="28">
        <v>69000</v>
      </c>
    </row>
    <row r="69" spans="1:7" x14ac:dyDescent="0.25">
      <c r="A69" s="25" t="s">
        <v>63</v>
      </c>
      <c r="F69" s="11">
        <f>76173+36000+10000</f>
        <v>122173</v>
      </c>
    </row>
    <row r="70" spans="1:7" ht="15.75" thickBot="1" x14ac:dyDescent="0.3">
      <c r="A70" s="25" t="s">
        <v>64</v>
      </c>
      <c r="F70" s="11">
        <v>12000</v>
      </c>
    </row>
    <row r="71" spans="1:7" ht="15.75" thickBot="1" x14ac:dyDescent="0.3">
      <c r="F71" s="29">
        <f>SUM(F68:F70)</f>
        <v>203173</v>
      </c>
    </row>
    <row r="72" spans="1:7" ht="15.75" thickTop="1" x14ac:dyDescent="0.25"/>
    <row r="73" spans="1:7" x14ac:dyDescent="0.25">
      <c r="A73" s="18" t="s">
        <v>66</v>
      </c>
    </row>
    <row r="74" spans="1:7" x14ac:dyDescent="0.25">
      <c r="A74" s="25" t="s">
        <v>67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Soleimani</dc:creator>
  <cp:lastModifiedBy>Mona Soleimani</cp:lastModifiedBy>
  <dcterms:created xsi:type="dcterms:W3CDTF">2020-11-12T21:17:47Z</dcterms:created>
  <dcterms:modified xsi:type="dcterms:W3CDTF">2020-11-12T21:29:40Z</dcterms:modified>
</cp:coreProperties>
</file>