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1 Financials\10-Oct 2020\"/>
    </mc:Choice>
  </mc:AlternateContent>
  <xr:revisionPtr revIDLastSave="0" documentId="13_ncr:1_{2BC6D7A3-1EA8-482E-9A33-8CA2998DE70C}" xr6:coauthVersionLast="45" xr6:coauthVersionMax="45" xr10:uidLastSave="{00000000-0000-0000-0000-000000000000}"/>
  <bookViews>
    <workbookView xWindow="-120" yWindow="-120" windowWidth="29040" windowHeight="15840" activeTab="2" xr2:uid="{6F7A4E75-CE2C-498B-9D4D-164E54866B72}"/>
  </bookViews>
  <sheets>
    <sheet name="YTD" sheetId="2" r:id="rId1"/>
    <sheet name="OCT P&amp;L" sheetId="1" r:id="rId2"/>
    <sheet name="BS" sheetId="3" r:id="rId3"/>
  </sheets>
  <definedNames>
    <definedName name="_xlnm.Print_Titles" localSheetId="1">'OCT P&amp;L'!$A:$E,'OCT P&amp;L'!$4:$5</definedName>
    <definedName name="QB_BASIS_4" localSheetId="1" hidden="1">'OCT P&amp;L'!$R$3</definedName>
    <definedName name="QB_COLUMN_59200" localSheetId="1" hidden="1">'OCT P&amp;L'!$F$5</definedName>
    <definedName name="QB_COLUMN_62230" localSheetId="1" hidden="1">'OCT P&amp;L'!$L$5</definedName>
    <definedName name="QB_COLUMN_63620" localSheetId="1" hidden="1">'OCT P&amp;L'!$J$5</definedName>
    <definedName name="QB_COLUMN_63650" localSheetId="1" hidden="1">'OCT P&amp;L'!$P$5</definedName>
    <definedName name="QB_COLUMN_76210" localSheetId="1" hidden="1">'OCT P&amp;L'!$H$5</definedName>
    <definedName name="QB_COLUMN_76240" localSheetId="1" hidden="1">'OCT P&amp;L'!$N$5</definedName>
    <definedName name="QB_COLUMN_76260" localSheetId="1" hidden="1">'OCT P&amp;L'!$R$5</definedName>
    <definedName name="QB_COMPANY_0" localSheetId="1" hidden="1">'OCT P&amp;L'!$A$1</definedName>
    <definedName name="QB_DATA_0" localSheetId="1" hidden="1">'OCT P&amp;L'!$8:$8,'OCT P&amp;L'!$9:$9,'OCT P&amp;L'!$10:$10,'OCT P&amp;L'!$11:$11,'OCT P&amp;L'!$12:$12,'OCT P&amp;L'!$13:$13,'OCT P&amp;L'!$14:$14,'OCT P&amp;L'!$17:$17,'OCT P&amp;L'!$18:$18,'OCT P&amp;L'!$19:$19,'OCT P&amp;L'!$20:$20,'OCT P&amp;L'!$24:$24,'OCT P&amp;L'!$25:$25,'OCT P&amp;L'!$26:$26,'OCT P&amp;L'!$27:$27,'OCT P&amp;L'!$28:$28</definedName>
    <definedName name="QB_DATA_1" localSheetId="1" hidden="1">'OCT P&amp;L'!$29:$29,'OCT P&amp;L'!$30:$30,'OCT P&amp;L'!$31:$31,'OCT P&amp;L'!$32:$32,'OCT P&amp;L'!$33:$33,'OCT P&amp;L'!$34:$34,'OCT P&amp;L'!$35:$35,'OCT P&amp;L'!$36:$36,'OCT P&amp;L'!$37:$37,'OCT P&amp;L'!$38:$38,'OCT P&amp;L'!$39:$39,'OCT P&amp;L'!$40:$40,'OCT P&amp;L'!$41:$41,'OCT P&amp;L'!$42:$42,'OCT P&amp;L'!$43:$43,'OCT P&amp;L'!$44:$44</definedName>
    <definedName name="QB_DATE_1" localSheetId="1" hidden="1">'OCT P&amp;L'!$R$2</definedName>
    <definedName name="QB_FORMULA_0" localSheetId="1" hidden="1">'OCT P&amp;L'!$J$8,'OCT P&amp;L'!$P$8,'OCT P&amp;L'!$J$9,'OCT P&amp;L'!$P$9,'OCT P&amp;L'!$J$10,'OCT P&amp;L'!$P$10,'OCT P&amp;L'!$J$11,'OCT P&amp;L'!$P$11,'OCT P&amp;L'!$J$12,'OCT P&amp;L'!$P$12,'OCT P&amp;L'!$J$13,'OCT P&amp;L'!$P$13,'OCT P&amp;L'!$J$14,'OCT P&amp;L'!$P$14,'OCT P&amp;L'!$F$15,'OCT P&amp;L'!$H$15</definedName>
    <definedName name="QB_FORMULA_1" localSheetId="1" hidden="1">'OCT P&amp;L'!$J$15,'OCT P&amp;L'!$L$15,'OCT P&amp;L'!$N$15,'OCT P&amp;L'!$P$15,'OCT P&amp;L'!$R$15,'OCT P&amp;L'!$J$17,'OCT P&amp;L'!$P$17,'OCT P&amp;L'!$J$18,'OCT P&amp;L'!$P$18,'OCT P&amp;L'!$J$19,'OCT P&amp;L'!$P$19,'OCT P&amp;L'!$J$20,'OCT P&amp;L'!$P$20,'OCT P&amp;L'!$F$21,'OCT P&amp;L'!$H$21,'OCT P&amp;L'!$J$21</definedName>
    <definedName name="QB_FORMULA_2" localSheetId="1" hidden="1">'OCT P&amp;L'!$L$21,'OCT P&amp;L'!$N$21,'OCT P&amp;L'!$P$21,'OCT P&amp;L'!$R$21,'OCT P&amp;L'!$F$22,'OCT P&amp;L'!$H$22,'OCT P&amp;L'!$J$22,'OCT P&amp;L'!$L$22,'OCT P&amp;L'!$N$22,'OCT P&amp;L'!$P$22,'OCT P&amp;L'!$R$22,'OCT P&amp;L'!$J$25,'OCT P&amp;L'!$P$25,'OCT P&amp;L'!$J$26,'OCT P&amp;L'!$P$26,'OCT P&amp;L'!$J$27</definedName>
    <definedName name="QB_FORMULA_3" localSheetId="1" hidden="1">'OCT P&amp;L'!$P$27,'OCT P&amp;L'!$J$28,'OCT P&amp;L'!$P$28,'OCT P&amp;L'!$J$29,'OCT P&amp;L'!$P$29,'OCT P&amp;L'!$J$30,'OCT P&amp;L'!$P$30,'OCT P&amp;L'!$J$31,'OCT P&amp;L'!$P$31,'OCT P&amp;L'!$J$32,'OCT P&amp;L'!$P$32,'OCT P&amp;L'!$J$33,'OCT P&amp;L'!$P$33,'OCT P&amp;L'!$J$34,'OCT P&amp;L'!$P$34,'OCT P&amp;L'!$J$35</definedName>
    <definedName name="QB_FORMULA_4" localSheetId="1" hidden="1">'OCT P&amp;L'!$P$35,'OCT P&amp;L'!$J$36,'OCT P&amp;L'!$P$36,'OCT P&amp;L'!$J$37,'OCT P&amp;L'!$P$37,'OCT P&amp;L'!$J$39,'OCT P&amp;L'!$P$39,'OCT P&amp;L'!$J$40,'OCT P&amp;L'!$P$40,'OCT P&amp;L'!$J$41,'OCT P&amp;L'!$P$41,'OCT P&amp;L'!$J$42,'OCT P&amp;L'!$P$42,'OCT P&amp;L'!$J$43,'OCT P&amp;L'!$P$43,'OCT P&amp;L'!$J$44</definedName>
    <definedName name="QB_FORMULA_5" localSheetId="1" hidden="1">'OCT P&amp;L'!$P$44,'OCT P&amp;L'!$F$45,'OCT P&amp;L'!$H$45,'OCT P&amp;L'!$J$45,'OCT P&amp;L'!$L$45,'OCT P&amp;L'!$N$45,'OCT P&amp;L'!$P$45,'OCT P&amp;L'!$R$45,'OCT P&amp;L'!$F$46,'OCT P&amp;L'!$H$46,'OCT P&amp;L'!$J$46,'OCT P&amp;L'!$L$46,'OCT P&amp;L'!$N$46,'OCT P&amp;L'!$P$46,'OCT P&amp;L'!$R$46,'OCT P&amp;L'!$F$47</definedName>
    <definedName name="QB_FORMULA_6" localSheetId="1" hidden="1">'OCT P&amp;L'!$H$47,'OCT P&amp;L'!$J$47,'OCT P&amp;L'!$L$47,'OCT P&amp;L'!$N$47,'OCT P&amp;L'!$P$47,'OCT P&amp;L'!$R$47</definedName>
    <definedName name="QB_ROW_106240" localSheetId="1" hidden="1">'OCT P&amp;L'!$E$10</definedName>
    <definedName name="QB_ROW_108240" localSheetId="1" hidden="1">'OCT P&amp;L'!$E$11</definedName>
    <definedName name="QB_ROW_112240" localSheetId="1" hidden="1">'OCT P&amp;L'!$E$12</definedName>
    <definedName name="QB_ROW_122240" localSheetId="1" hidden="1">'OCT P&amp;L'!$E$39</definedName>
    <definedName name="QB_ROW_123240" localSheetId="1" hidden="1">'OCT P&amp;L'!$E$44</definedName>
    <definedName name="QB_ROW_124240" localSheetId="1" hidden="1">'OCT P&amp;L'!$E$42</definedName>
    <definedName name="QB_ROW_127240" localSheetId="1" hidden="1">'OCT P&amp;L'!$E$37</definedName>
    <definedName name="QB_ROW_132240" localSheetId="1" hidden="1">'OCT P&amp;L'!$E$26</definedName>
    <definedName name="QB_ROW_133240" localSheetId="1" hidden="1">'OCT P&amp;L'!$E$25</definedName>
    <definedName name="QB_ROW_135240" localSheetId="1" hidden="1">'OCT P&amp;L'!$E$27</definedName>
    <definedName name="QB_ROW_136240" localSheetId="1" hidden="1">'OCT P&amp;L'!$E$30</definedName>
    <definedName name="QB_ROW_157340" localSheetId="1" hidden="1">'OCT P&amp;L'!$E$19</definedName>
    <definedName name="QB_ROW_161240" localSheetId="1" hidden="1">'OCT P&amp;L'!$E$20</definedName>
    <definedName name="QB_ROW_170240" localSheetId="1" hidden="1">'OCT P&amp;L'!$E$28</definedName>
    <definedName name="QB_ROW_18301" localSheetId="1" hidden="1">'OCT P&amp;L'!$A$47</definedName>
    <definedName name="QB_ROW_19011" localSheetId="1" hidden="1">'OCT P&amp;L'!$B$6</definedName>
    <definedName name="QB_ROW_19311" localSheetId="1" hidden="1">'OCT P&amp;L'!$B$46</definedName>
    <definedName name="QB_ROW_20031" localSheetId="1" hidden="1">'OCT P&amp;L'!$D$7</definedName>
    <definedName name="QB_ROW_20331" localSheetId="1" hidden="1">'OCT P&amp;L'!$D$15</definedName>
    <definedName name="QB_ROW_21031" localSheetId="1" hidden="1">'OCT P&amp;L'!$D$23</definedName>
    <definedName name="QB_ROW_21331" localSheetId="1" hidden="1">'OCT P&amp;L'!$D$45</definedName>
    <definedName name="QB_ROW_25240" localSheetId="1" hidden="1">'OCT P&amp;L'!$E$35</definedName>
    <definedName name="QB_ROW_266240" localSheetId="1" hidden="1">'OCT P&amp;L'!$E$29</definedName>
    <definedName name="QB_ROW_267240" localSheetId="1" hidden="1">'OCT P&amp;L'!$E$31</definedName>
    <definedName name="QB_ROW_268240" localSheetId="1" hidden="1">'OCT P&amp;L'!$E$43</definedName>
    <definedName name="QB_ROW_273240" localSheetId="1" hidden="1">'OCT P&amp;L'!$E$41</definedName>
    <definedName name="QB_ROW_279240" localSheetId="1" hidden="1">'OCT P&amp;L'!$E$38</definedName>
    <definedName name="QB_ROW_293240" localSheetId="1" hidden="1">'OCT P&amp;L'!$E$40</definedName>
    <definedName name="QB_ROW_299240" localSheetId="1" hidden="1">'OCT P&amp;L'!$E$17</definedName>
    <definedName name="QB_ROW_301240" localSheetId="1" hidden="1">'OCT P&amp;L'!$E$18</definedName>
    <definedName name="QB_ROW_30240" localSheetId="1" hidden="1">'OCT P&amp;L'!$E$13</definedName>
    <definedName name="QB_ROW_314240" localSheetId="1" hidden="1">'OCT P&amp;L'!$E$9</definedName>
    <definedName name="QB_ROW_318240" localSheetId="1" hidden="1">'OCT P&amp;L'!$E$24</definedName>
    <definedName name="QB_ROW_320240" localSheetId="1" hidden="1">'OCT P&amp;L'!$E$8</definedName>
    <definedName name="QB_ROW_59240" localSheetId="1" hidden="1">'OCT P&amp;L'!$E$33</definedName>
    <definedName name="QB_ROW_60240" localSheetId="1" hidden="1">'OCT P&amp;L'!$E$34</definedName>
    <definedName name="QB_ROW_61240" localSheetId="1" hidden="1">'OCT P&amp;L'!$E$32</definedName>
    <definedName name="QB_ROW_62240" localSheetId="1" hidden="1">'OCT P&amp;L'!$E$36</definedName>
    <definedName name="QB_ROW_73240" localSheetId="1" hidden="1">'OCT P&amp;L'!$E$14</definedName>
    <definedName name="QB_ROW_86321" localSheetId="1" hidden="1">'OCT P&amp;L'!$C$22</definedName>
    <definedName name="QB_ROW_87031" localSheetId="1" hidden="1">'OCT P&amp;L'!$D$16</definedName>
    <definedName name="QB_ROW_87331" localSheetId="1" hidden="1">'OCT P&amp;L'!$D$21</definedName>
    <definedName name="QB_SUBTITLE_3" localSheetId="1" hidden="1">'OCT P&amp;L'!$A$3</definedName>
    <definedName name="QB_TIME_5" localSheetId="1" hidden="1">'OCT P&amp;L'!$R$1</definedName>
    <definedName name="QB_TITLE_2" localSheetId="1" hidden="1">'OCT P&amp;L'!$A$2</definedName>
    <definedName name="QBCANSUPPORTUPDATE" localSheetId="1">TRUE</definedName>
    <definedName name="QBCOMPANYFILENAME" localSheetId="1">"C:\Users\Public\Documents\Intuit\QuickBooks\Company Files\Skills Canada, BC YE Aug 31 2021.qbw"</definedName>
    <definedName name="QBENDDATE" localSheetId="1">20201031</definedName>
    <definedName name="QBHEADERSONSCREEN" localSheetId="1">TRUE</definedName>
    <definedName name="QBMETADATASIZE" localSheetId="1">5921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"59a6c43d7db64ef6903534fae1175bcc"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20201001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3" l="1"/>
  <c r="F41" i="3"/>
  <c r="F35" i="3"/>
  <c r="F31" i="3"/>
  <c r="F42" i="3" s="1"/>
  <c r="F43" i="3" s="1"/>
  <c r="F50" i="3" s="1"/>
  <c r="F24" i="3"/>
  <c r="F17" i="3"/>
  <c r="F14" i="3"/>
  <c r="F11" i="3"/>
  <c r="F18" i="3" s="1"/>
  <c r="F25" i="3" s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24" i="2"/>
  <c r="H22" i="2"/>
  <c r="J21" i="2"/>
  <c r="J20" i="2"/>
  <c r="J19" i="2"/>
  <c r="J18" i="2"/>
  <c r="J17" i="2"/>
  <c r="F21" i="2"/>
  <c r="H21" i="2"/>
  <c r="H15" i="2"/>
  <c r="F15" i="2"/>
  <c r="J9" i="2"/>
  <c r="J10" i="2"/>
  <c r="J11" i="2"/>
  <c r="J12" i="2"/>
  <c r="J13" i="2"/>
  <c r="J14" i="2"/>
  <c r="H45" i="2"/>
  <c r="F45" i="2"/>
  <c r="J44" i="2"/>
  <c r="J43" i="2"/>
  <c r="J42" i="2"/>
  <c r="J41" i="2"/>
  <c r="J40" i="2"/>
  <c r="J8" i="2"/>
  <c r="J15" i="2" s="1"/>
  <c r="J45" i="2" l="1"/>
  <c r="H46" i="2"/>
  <c r="H47" i="2" s="1"/>
  <c r="F22" i="2"/>
  <c r="F46" i="2" s="1"/>
  <c r="J22" i="2" l="1"/>
  <c r="F47" i="2"/>
  <c r="J47" i="2" s="1"/>
  <c r="J46" i="2"/>
  <c r="P38" i="1" l="1"/>
  <c r="J38" i="1"/>
  <c r="L47" i="1"/>
  <c r="F47" i="1"/>
  <c r="L46" i="1"/>
  <c r="F46" i="1"/>
  <c r="R45" i="1"/>
  <c r="R46" i="1" s="1"/>
  <c r="R47" i="1" s="1"/>
  <c r="N45" i="1"/>
  <c r="N46" i="1" s="1"/>
  <c r="L45" i="1"/>
  <c r="H45" i="1"/>
  <c r="J45" i="1" s="1"/>
  <c r="F45" i="1"/>
  <c r="P44" i="1"/>
  <c r="J44" i="1"/>
  <c r="P43" i="1"/>
  <c r="J43" i="1"/>
  <c r="P42" i="1"/>
  <c r="J42" i="1"/>
  <c r="P41" i="1"/>
  <c r="J41" i="1"/>
  <c r="P40" i="1"/>
  <c r="J40" i="1"/>
  <c r="P39" i="1"/>
  <c r="J39" i="1"/>
  <c r="P37" i="1"/>
  <c r="J37" i="1"/>
  <c r="P36" i="1"/>
  <c r="J36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R22" i="1"/>
  <c r="P22" i="1"/>
  <c r="N22" i="1"/>
  <c r="L22" i="1"/>
  <c r="J22" i="1"/>
  <c r="H22" i="1"/>
  <c r="F22" i="1"/>
  <c r="R21" i="1"/>
  <c r="P21" i="1"/>
  <c r="N21" i="1"/>
  <c r="L21" i="1"/>
  <c r="J21" i="1"/>
  <c r="H21" i="1"/>
  <c r="F21" i="1"/>
  <c r="P20" i="1"/>
  <c r="J20" i="1"/>
  <c r="P19" i="1"/>
  <c r="J19" i="1"/>
  <c r="P18" i="1"/>
  <c r="J18" i="1"/>
  <c r="P17" i="1"/>
  <c r="J17" i="1"/>
  <c r="R15" i="1"/>
  <c r="P15" i="1"/>
  <c r="N15" i="1"/>
  <c r="L15" i="1"/>
  <c r="J15" i="1"/>
  <c r="H15" i="1"/>
  <c r="F15" i="1"/>
  <c r="P14" i="1"/>
  <c r="J14" i="1"/>
  <c r="P13" i="1"/>
  <c r="J13" i="1"/>
  <c r="P12" i="1"/>
  <c r="J12" i="1"/>
  <c r="P11" i="1"/>
  <c r="J11" i="1"/>
  <c r="P10" i="1"/>
  <c r="J10" i="1"/>
  <c r="P9" i="1"/>
  <c r="J9" i="1"/>
  <c r="P8" i="1"/>
  <c r="J8" i="1"/>
  <c r="H46" i="1" l="1"/>
  <c r="J46" i="1" s="1"/>
  <c r="P46" i="1"/>
  <c r="N47" i="1"/>
  <c r="P47" i="1" s="1"/>
  <c r="P45" i="1"/>
  <c r="H47" i="1" l="1"/>
  <c r="J47" i="1" s="1"/>
</calcChain>
</file>

<file path=xl/sharedStrings.xml><?xml version="1.0" encoding="utf-8"?>
<sst xmlns="http://schemas.openxmlformats.org/spreadsheetml/2006/main" count="153" uniqueCount="102">
  <si>
    <t>Skills Canada BC</t>
  </si>
  <si>
    <t>Profit &amp; Loss Budget Performance</t>
  </si>
  <si>
    <t>Accrual Basis</t>
  </si>
  <si>
    <t>October 2020</t>
  </si>
  <si>
    <t>Oct 20</t>
  </si>
  <si>
    <t>Budget</t>
  </si>
  <si>
    <t>$ Over Budget</t>
  </si>
  <si>
    <t>Sep - Oct 20</t>
  </si>
  <si>
    <t>YTD Budget</t>
  </si>
  <si>
    <t>Annual Budget</t>
  </si>
  <si>
    <t>Ordinary Income/Expense</t>
  </si>
  <si>
    <t>Income</t>
  </si>
  <si>
    <t>48000 · Wage subsidy</t>
  </si>
  <si>
    <t>42032 · ITA</t>
  </si>
  <si>
    <t>42020 · Skills/Compétences Canada Corp</t>
  </si>
  <si>
    <t>42030 · BC Government (AEST)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</si>
  <si>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</si>
  <si>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</si>
  <si>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</si>
  <si>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</si>
  <si>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</si>
  <si>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</si>
  <si>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</si>
  <si>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</si>
  <si>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</si>
  <si>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Total COGS</t>
  </si>
  <si>
    <t>Gross Profit</t>
  </si>
  <si>
    <t>Expense</t>
  </si>
  <si>
    <t>99999 · suspense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</si>
  <si>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</si>
  <si>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</si>
  <si>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</si>
  <si>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</si>
  <si>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</si>
  <si>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</si>
  <si>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</si>
  <si>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</si>
  <si>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</si>
  <si>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</si>
  <si>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</si>
  <si>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</si>
  <si>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</si>
  <si>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</si>
  <si>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</si>
  <si>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</si>
  <si>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</si>
  <si>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</si>
  <si>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</si>
  <si>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</si>
  <si>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</si>
  <si>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</si>
  <si>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</si>
  <si>
    <t>Profit &amp; Loss Budget vs. Actual</t>
  </si>
  <si>
    <t>September through October 2020</t>
  </si>
  <si>
    <t>Balance Sheet</t>
  </si>
  <si>
    <t>As of October 31, 2020</t>
  </si>
  <si>
    <t>Oct 31, 20</t>
  </si>
  <si>
    <t>ASSETS</t>
  </si>
  <si>
    <t>Current Assets</t>
  </si>
  <si>
    <t>Chequing/Savings</t>
  </si>
  <si>
    <t>10250 · Paypal Account</t>
  </si>
  <si>
    <t>10600 · Chequing Com Savings Cred</t>
  </si>
  <si>
    <t>10630 · Shares - Credit Union</t>
  </si>
  <si>
    <t>Total Chequing/Savings</t>
  </si>
  <si>
    <t>Accounts Receivable</t>
  </si>
  <si>
    <t>11400 · Grants Receivable</t>
  </si>
  <si>
    <t>Total Accounts Receivable</t>
  </si>
  <si>
    <t>Other Current Assets</t>
  </si>
  <si>
    <t>13000 · Prepaid Expenses</t>
  </si>
  <si>
    <t>Total Other Current Assets</t>
  </si>
  <si>
    <t>Total Current Assets</t>
  </si>
  <si>
    <t>Fixed Assets</t>
  </si>
  <si>
    <t>15000 · Furniture and Equipment</t>
  </si>
  <si>
    <t>15001 · Accum Depr - Furn and Equip</t>
  </si>
  <si>
    <t>15600 · Computer Eqpt</t>
  </si>
  <si>
    <t>15601 · Accum Depr -Computer Eqpt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</si>
  <si>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</si>
  <si>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</si>
  <si>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</si>
  <si>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</si>
  <si>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</si>
  <si>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</si>
  <si>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Accounts Payable</t>
  </si>
  <si>
    <t>Total Accounts Payable</t>
  </si>
  <si>
    <t>Credit Cards</t>
  </si>
  <si>
    <t>21065 · MBNA MC</t>
  </si>
  <si>
    <t>21045 · Collabria Visa - Elaine 0224</t>
  </si>
  <si>
    <t>Total Credit Cards</t>
  </si>
  <si>
    <t>Other Current Liabilities</t>
  </si>
  <si>
    <t>23000 · Interest Free Loan</t>
  </si>
  <si>
    <t>24150 · Accrued Vacation Pay</t>
  </si>
  <si>
    <t>24200 · Accrued Expenses</t>
  </si>
  <si>
    <t>25500 · GST/HST Payable</t>
  </si>
  <si>
    <t>Total Other Current Liabilities</t>
  </si>
  <si>
    <t>Total Current Liabilities</t>
  </si>
  <si>
    <t>Total Liabilities</t>
  </si>
  <si>
    <t>Equity</t>
  </si>
  <si>
    <t>30600 · Contingency Fund</t>
  </si>
  <si>
    <t>32000 · Retained Earnings</t>
  </si>
  <si>
    <t>32100 · RE Invested in Capital Assets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</si>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</sst>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2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applyFont="1"/>
    <xf numFmtId="43" fontId="6" fillId="0" borderId="3" xfId="1" applyFont="1" applyBorder="1"/>
    <xf numFmtId="43" fontId="6" fillId="0" borderId="0" xfId="1" applyFont="1" applyBorder="1"/>
    <xf numFmtId="43" fontId="6" fillId="0" borderId="4" xfId="1" applyFont="1" applyBorder="1"/>
    <xf numFmtId="43" fontId="6" fillId="0" borderId="5" xfId="1" applyFont="1" applyBorder="1"/>
    <xf numFmtId="43" fontId="2" fillId="0" borderId="6" xfId="1" applyFont="1" applyBorder="1"/>
    <xf numFmtId="43" fontId="2" fillId="0" borderId="0" xfId="1" applyFont="1"/>
    <xf numFmtId="43" fontId="0" fillId="0" borderId="0" xfId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3" fontId="2" fillId="0" borderId="1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E8E7AB3-96A7-4700-947E-AEB657B79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290830D-5919-4CE3-BF97-225BBEB39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8FB98-E8C7-4BAE-BCEE-CAADA6F075EC}">
  <dimension ref="A1:J48"/>
  <sheetViews>
    <sheetView topLeftCell="A25" workbookViewId="0">
      <selection activeCell="M36" sqref="M36"/>
    </sheetView>
  </sheetViews>
  <sheetFormatPr defaultRowHeight="15" x14ac:dyDescent="0.25"/>
  <cols>
    <col min="1" max="4" width="3" style="5" customWidth="1"/>
    <col min="5" max="5" width="33.85546875" style="5" customWidth="1"/>
    <col min="6" max="6" width="10.140625" style="9" bestFit="1" customWidth="1"/>
    <col min="7" max="7" width="2.28515625" style="9" customWidth="1"/>
    <col min="8" max="8" width="12.42578125" style="9" bestFit="1" customWidth="1"/>
    <col min="9" max="9" width="2.28515625" style="9" customWidth="1"/>
    <col min="10" max="10" width="12" style="9" bestFit="1" customWidth="1"/>
  </cols>
  <sheetData>
    <row r="1" spans="1:10" ht="15.75" x14ac:dyDescent="0.25">
      <c r="A1" s="2" t="s">
        <v>0</v>
      </c>
      <c r="B1" s="1"/>
      <c r="C1" s="1"/>
      <c r="D1" s="1"/>
      <c r="E1" s="1"/>
      <c r="J1" s="10"/>
    </row>
    <row r="2" spans="1:10" ht="18" x14ac:dyDescent="0.25">
      <c r="A2" s="3" t="s">
        <v>52</v>
      </c>
      <c r="B2" s="1"/>
      <c r="C2" s="1"/>
      <c r="D2" s="1"/>
      <c r="E2" s="1"/>
      <c r="J2" s="10"/>
    </row>
    <row r="3" spans="1:10" x14ac:dyDescent="0.25">
      <c r="A3" s="4" t="s">
        <v>53</v>
      </c>
      <c r="B3" s="1"/>
      <c r="C3" s="1"/>
      <c r="D3" s="1"/>
      <c r="E3" s="1"/>
      <c r="J3" s="10" t="s">
        <v>2</v>
      </c>
    </row>
    <row r="4" spans="1:10" ht="15.75" thickBot="1" x14ac:dyDescent="0.3">
      <c r="A4" s="1"/>
      <c r="B4" s="1"/>
      <c r="C4" s="1"/>
      <c r="D4" s="1"/>
      <c r="E4" s="1"/>
      <c r="F4" s="22"/>
      <c r="G4" s="12"/>
      <c r="H4" s="22"/>
      <c r="I4" s="12"/>
      <c r="J4" s="22"/>
    </row>
    <row r="5" spans="1:10" s="7" customFormat="1" ht="16.5" thickTop="1" thickBot="1" x14ac:dyDescent="0.3">
      <c r="A5" s="6"/>
      <c r="B5" s="6"/>
      <c r="C5" s="6"/>
      <c r="D5" s="6"/>
      <c r="E5" s="6"/>
      <c r="F5" s="13" t="s">
        <v>7</v>
      </c>
      <c r="G5" s="14"/>
      <c r="H5" s="13" t="s">
        <v>9</v>
      </c>
      <c r="I5" s="14"/>
      <c r="J5" s="13" t="s">
        <v>6</v>
      </c>
    </row>
    <row r="6" spans="1:10" ht="15.75" thickTop="1" x14ac:dyDescent="0.25">
      <c r="A6" s="1"/>
      <c r="B6" s="1" t="s">
        <v>10</v>
      </c>
      <c r="C6" s="1"/>
      <c r="D6" s="1"/>
      <c r="E6" s="1"/>
      <c r="F6" s="15"/>
      <c r="G6" s="15"/>
      <c r="H6" s="15"/>
      <c r="I6" s="15"/>
      <c r="J6" s="15"/>
    </row>
    <row r="7" spans="1:10" x14ac:dyDescent="0.25">
      <c r="A7" s="1"/>
      <c r="B7" s="1"/>
      <c r="C7" s="1"/>
      <c r="D7" s="1" t="s">
        <v>11</v>
      </c>
      <c r="E7" s="1"/>
      <c r="F7" s="15"/>
      <c r="G7" s="15"/>
      <c r="H7" s="15"/>
      <c r="I7" s="15"/>
      <c r="J7" s="15"/>
    </row>
    <row r="8" spans="1:10" x14ac:dyDescent="0.25">
      <c r="A8" s="1"/>
      <c r="B8" s="1"/>
      <c r="C8" s="1"/>
      <c r="D8" s="1"/>
      <c r="E8" s="1" t="s">
        <v>12</v>
      </c>
      <c r="F8" s="15">
        <v>14316.97</v>
      </c>
      <c r="G8" s="15"/>
      <c r="H8" s="15">
        <v>0</v>
      </c>
      <c r="I8" s="15"/>
      <c r="J8" s="15">
        <f>ROUND((F8-H8),5)</f>
        <v>14316.97</v>
      </c>
    </row>
    <row r="9" spans="1:10" x14ac:dyDescent="0.25">
      <c r="A9" s="1"/>
      <c r="B9" s="1"/>
      <c r="C9" s="1"/>
      <c r="D9" s="1"/>
      <c r="E9" s="1" t="s">
        <v>13</v>
      </c>
      <c r="F9" s="15">
        <v>0</v>
      </c>
      <c r="G9" s="15"/>
      <c r="H9" s="15">
        <v>150000</v>
      </c>
      <c r="I9" s="15"/>
      <c r="J9" s="15">
        <f t="shared" ref="J9:J14" si="0">ROUND((F9-H9),5)</f>
        <v>-150000</v>
      </c>
    </row>
    <row r="10" spans="1:10" x14ac:dyDescent="0.25">
      <c r="A10" s="1"/>
      <c r="B10" s="1"/>
      <c r="C10" s="1"/>
      <c r="D10" s="1"/>
      <c r="E10" s="1" t="s">
        <v>14</v>
      </c>
      <c r="F10" s="15">
        <v>874.27</v>
      </c>
      <c r="G10" s="15"/>
      <c r="H10" s="15">
        <v>303585</v>
      </c>
      <c r="I10" s="15"/>
      <c r="J10" s="15">
        <f t="shared" si="0"/>
        <v>-302710.73</v>
      </c>
    </row>
    <row r="11" spans="1:10" x14ac:dyDescent="0.25">
      <c r="A11" s="1"/>
      <c r="B11" s="1"/>
      <c r="C11" s="1"/>
      <c r="D11" s="1"/>
      <c r="E11" s="1" t="s">
        <v>15</v>
      </c>
      <c r="F11" s="15">
        <v>0</v>
      </c>
      <c r="G11" s="15"/>
      <c r="H11" s="15">
        <v>250000</v>
      </c>
      <c r="I11" s="15"/>
      <c r="J11" s="15">
        <f t="shared" si="0"/>
        <v>-250000</v>
      </c>
    </row>
    <row r="12" spans="1:10" x14ac:dyDescent="0.25">
      <c r="A12" s="1"/>
      <c r="B12" s="1"/>
      <c r="C12" s="1"/>
      <c r="D12" s="1"/>
      <c r="E12" s="1" t="s">
        <v>16</v>
      </c>
      <c r="F12" s="15">
        <v>0</v>
      </c>
      <c r="G12" s="15"/>
      <c r="H12" s="15">
        <v>160000</v>
      </c>
      <c r="I12" s="15"/>
      <c r="J12" s="15">
        <f t="shared" si="0"/>
        <v>-160000</v>
      </c>
    </row>
    <row r="13" spans="1:10" x14ac:dyDescent="0.25">
      <c r="A13" s="1"/>
      <c r="B13" s="1"/>
      <c r="C13" s="1"/>
      <c r="D13" s="1"/>
      <c r="E13" s="1" t="s">
        <v>17</v>
      </c>
      <c r="F13" s="15">
        <v>0</v>
      </c>
      <c r="G13" s="15"/>
      <c r="H13" s="15">
        <v>35000</v>
      </c>
      <c r="I13" s="15"/>
      <c r="J13" s="15">
        <f t="shared" si="0"/>
        <v>-35000</v>
      </c>
    </row>
    <row r="14" spans="1:10" ht="15.75" thickBot="1" x14ac:dyDescent="0.3">
      <c r="A14" s="1"/>
      <c r="B14" s="1"/>
      <c r="C14" s="1"/>
      <c r="D14" s="1"/>
      <c r="E14" s="1" t="s">
        <v>18</v>
      </c>
      <c r="F14" s="16">
        <v>0</v>
      </c>
      <c r="G14" s="15"/>
      <c r="H14" s="16">
        <v>1000</v>
      </c>
      <c r="I14" s="15"/>
      <c r="J14" s="16">
        <f t="shared" si="0"/>
        <v>-1000</v>
      </c>
    </row>
    <row r="15" spans="1:10" x14ac:dyDescent="0.25">
      <c r="A15" s="1"/>
      <c r="B15" s="1"/>
      <c r="C15" s="1"/>
      <c r="D15" s="1" t="s">
        <v>19</v>
      </c>
      <c r="E15" s="1"/>
      <c r="F15" s="15">
        <f>ROUND(SUM(F7:F14),5)</f>
        <v>15191.24</v>
      </c>
      <c r="G15" s="15"/>
      <c r="H15" s="15">
        <f>ROUND(SUM(H7:H14),5)</f>
        <v>899585</v>
      </c>
      <c r="I15" s="15"/>
      <c r="J15" s="15">
        <f>ROUND(SUM(J7:J14),5)</f>
        <v>-884393.76</v>
      </c>
    </row>
    <row r="16" spans="1:10" x14ac:dyDescent="0.25">
      <c r="A16" s="1"/>
      <c r="B16" s="1"/>
      <c r="C16" s="1"/>
      <c r="D16" s="1" t="s">
        <v>20</v>
      </c>
      <c r="E16" s="1"/>
      <c r="F16" s="15"/>
      <c r="G16" s="15"/>
      <c r="H16" s="15"/>
      <c r="I16" s="15"/>
      <c r="J16" s="15"/>
    </row>
    <row r="17" spans="1:10" x14ac:dyDescent="0.25">
      <c r="A17" s="1"/>
      <c r="B17" s="1"/>
      <c r="C17" s="1"/>
      <c r="D17" s="1"/>
      <c r="E17" s="1" t="s">
        <v>21</v>
      </c>
      <c r="F17" s="15">
        <v>5000</v>
      </c>
      <c r="G17" s="15"/>
      <c r="H17" s="15">
        <v>100000</v>
      </c>
      <c r="I17" s="15"/>
      <c r="J17" s="15">
        <f t="shared" ref="J17:J20" si="1">ROUND((F17-H17),5)</f>
        <v>-95000</v>
      </c>
    </row>
    <row r="18" spans="1:10" x14ac:dyDescent="0.25">
      <c r="A18" s="1"/>
      <c r="B18" s="1"/>
      <c r="C18" s="1"/>
      <c r="D18" s="1"/>
      <c r="E18" s="1" t="s">
        <v>22</v>
      </c>
      <c r="F18" s="15">
        <v>0</v>
      </c>
      <c r="G18" s="15"/>
      <c r="H18" s="15">
        <v>268000</v>
      </c>
      <c r="I18" s="15"/>
      <c r="J18" s="15">
        <f t="shared" si="1"/>
        <v>-268000</v>
      </c>
    </row>
    <row r="19" spans="1:10" x14ac:dyDescent="0.25">
      <c r="A19" s="1"/>
      <c r="B19" s="1"/>
      <c r="C19" s="1"/>
      <c r="D19" s="1"/>
      <c r="E19" s="1" t="s">
        <v>23</v>
      </c>
      <c r="F19" s="15">
        <v>0</v>
      </c>
      <c r="G19" s="15"/>
      <c r="H19" s="15">
        <v>70000</v>
      </c>
      <c r="I19" s="15"/>
      <c r="J19" s="15">
        <f t="shared" si="1"/>
        <v>-70000</v>
      </c>
    </row>
    <row r="20" spans="1:10" ht="15.75" thickBot="1" x14ac:dyDescent="0.3">
      <c r="A20" s="1"/>
      <c r="B20" s="1"/>
      <c r="C20" s="1"/>
      <c r="D20" s="1"/>
      <c r="E20" s="1" t="s">
        <v>24</v>
      </c>
      <c r="F20" s="15">
        <v>0</v>
      </c>
      <c r="G20" s="15"/>
      <c r="H20" s="17">
        <v>25000</v>
      </c>
      <c r="I20" s="15"/>
      <c r="J20" s="15">
        <f t="shared" si="1"/>
        <v>-25000</v>
      </c>
    </row>
    <row r="21" spans="1:10" ht="15.75" thickBot="1" x14ac:dyDescent="0.3">
      <c r="A21" s="1"/>
      <c r="B21" s="1"/>
      <c r="C21" s="1"/>
      <c r="D21" s="1" t="s">
        <v>25</v>
      </c>
      <c r="E21" s="1"/>
      <c r="F21" s="18">
        <f>SUM(F17:F20)</f>
        <v>5000</v>
      </c>
      <c r="G21" s="15"/>
      <c r="H21" s="18">
        <f>SUM(H17:H20)</f>
        <v>463000</v>
      </c>
      <c r="I21" s="15"/>
      <c r="J21" s="18">
        <f>SUM(J17:J20)</f>
        <v>-458000</v>
      </c>
    </row>
    <row r="22" spans="1:10" x14ac:dyDescent="0.25">
      <c r="A22" s="1"/>
      <c r="B22" s="1"/>
      <c r="C22" s="1" t="s">
        <v>26</v>
      </c>
      <c r="D22" s="1"/>
      <c r="E22" s="1"/>
      <c r="F22" s="15">
        <f>ROUND(F15-F21,5)</f>
        <v>10191.24</v>
      </c>
      <c r="G22" s="15"/>
      <c r="H22" s="15">
        <f>ROUND(H15-H21,5)</f>
        <v>436585</v>
      </c>
      <c r="I22" s="15"/>
      <c r="J22" s="15">
        <f>ROUND((F22-H22),5)</f>
        <v>-426393.76</v>
      </c>
    </row>
    <row r="23" spans="1:10" x14ac:dyDescent="0.25">
      <c r="A23" s="1"/>
      <c r="B23" s="1"/>
      <c r="C23" s="1"/>
      <c r="D23" s="1" t="s">
        <v>27</v>
      </c>
      <c r="E23" s="1"/>
      <c r="F23" s="15"/>
      <c r="G23" s="15"/>
      <c r="H23" s="15"/>
      <c r="I23" s="15"/>
      <c r="J23" s="15"/>
    </row>
    <row r="24" spans="1:10" x14ac:dyDescent="0.25">
      <c r="A24" s="1"/>
      <c r="B24" s="1"/>
      <c r="C24" s="1"/>
      <c r="D24" s="1"/>
      <c r="E24" s="1" t="s">
        <v>28</v>
      </c>
      <c r="F24" s="15">
        <v>251.54</v>
      </c>
      <c r="G24" s="15"/>
      <c r="H24" s="15">
        <v>0</v>
      </c>
      <c r="I24" s="15"/>
      <c r="J24" s="15">
        <f>ROUND((F24-H24),5)</f>
        <v>251.54</v>
      </c>
    </row>
    <row r="25" spans="1:10" x14ac:dyDescent="0.25">
      <c r="A25" s="1"/>
      <c r="B25" s="1"/>
      <c r="C25" s="1"/>
      <c r="D25" s="1"/>
      <c r="E25" s="1" t="s">
        <v>29</v>
      </c>
      <c r="F25" s="15">
        <v>0</v>
      </c>
      <c r="G25" s="15"/>
      <c r="H25" s="15">
        <v>15000</v>
      </c>
      <c r="I25" s="15"/>
      <c r="J25" s="15">
        <f t="shared" ref="J25:J39" si="2">ROUND((F25-H25),5)</f>
        <v>-15000</v>
      </c>
    </row>
    <row r="26" spans="1:10" x14ac:dyDescent="0.25">
      <c r="A26" s="1"/>
      <c r="B26" s="1"/>
      <c r="C26" s="1"/>
      <c r="D26" s="1"/>
      <c r="E26" s="1" t="s">
        <v>30</v>
      </c>
      <c r="F26" s="15">
        <v>0</v>
      </c>
      <c r="G26" s="15"/>
      <c r="H26" s="15">
        <v>8000</v>
      </c>
      <c r="I26" s="15"/>
      <c r="J26" s="15">
        <f t="shared" si="2"/>
        <v>-8000</v>
      </c>
    </row>
    <row r="27" spans="1:10" x14ac:dyDescent="0.25">
      <c r="A27" s="1"/>
      <c r="B27" s="1"/>
      <c r="C27" s="1"/>
      <c r="D27" s="1"/>
      <c r="E27" s="1" t="s">
        <v>31</v>
      </c>
      <c r="F27" s="15">
        <v>652</v>
      </c>
      <c r="G27" s="15"/>
      <c r="H27" s="15">
        <v>5000</v>
      </c>
      <c r="I27" s="15"/>
      <c r="J27" s="15">
        <f t="shared" si="2"/>
        <v>-4348</v>
      </c>
    </row>
    <row r="28" spans="1:10" x14ac:dyDescent="0.25">
      <c r="A28" s="1"/>
      <c r="B28" s="1"/>
      <c r="C28" s="1"/>
      <c r="D28" s="1"/>
      <c r="E28" s="1" t="s">
        <v>32</v>
      </c>
      <c r="F28" s="15">
        <v>153.5</v>
      </c>
      <c r="G28" s="15"/>
      <c r="H28" s="15">
        <v>5000</v>
      </c>
      <c r="I28" s="15"/>
      <c r="J28" s="15">
        <f t="shared" si="2"/>
        <v>-4846.5</v>
      </c>
    </row>
    <row r="29" spans="1:10" x14ac:dyDescent="0.25">
      <c r="A29" s="1"/>
      <c r="B29" s="1"/>
      <c r="C29" s="1"/>
      <c r="D29" s="1"/>
      <c r="E29" s="1" t="s">
        <v>33</v>
      </c>
      <c r="F29" s="15">
        <v>96.08</v>
      </c>
      <c r="G29" s="15"/>
      <c r="H29" s="15">
        <v>2000</v>
      </c>
      <c r="I29" s="15"/>
      <c r="J29" s="15">
        <f t="shared" si="2"/>
        <v>-1903.92</v>
      </c>
    </row>
    <row r="30" spans="1:10" x14ac:dyDescent="0.25">
      <c r="A30" s="1"/>
      <c r="B30" s="1"/>
      <c r="C30" s="1"/>
      <c r="D30" s="1"/>
      <c r="E30" s="1" t="s">
        <v>34</v>
      </c>
      <c r="F30" s="15">
        <v>3212.97</v>
      </c>
      <c r="G30" s="15"/>
      <c r="H30" s="15">
        <v>15000</v>
      </c>
      <c r="I30" s="15"/>
      <c r="J30" s="15">
        <f t="shared" si="2"/>
        <v>-11787.03</v>
      </c>
    </row>
    <row r="31" spans="1:10" x14ac:dyDescent="0.25">
      <c r="A31" s="1"/>
      <c r="B31" s="1"/>
      <c r="C31" s="1"/>
      <c r="D31" s="1"/>
      <c r="E31" s="1" t="s">
        <v>35</v>
      </c>
      <c r="F31" s="15">
        <v>0</v>
      </c>
      <c r="G31" s="15"/>
      <c r="H31" s="15">
        <v>700</v>
      </c>
      <c r="I31" s="15"/>
      <c r="J31" s="15">
        <f t="shared" si="2"/>
        <v>-700</v>
      </c>
    </row>
    <row r="32" spans="1:10" x14ac:dyDescent="0.25">
      <c r="A32" s="1"/>
      <c r="B32" s="1"/>
      <c r="C32" s="1"/>
      <c r="D32" s="1"/>
      <c r="E32" s="1" t="s">
        <v>36</v>
      </c>
      <c r="F32" s="15">
        <v>886.11</v>
      </c>
      <c r="G32" s="15"/>
      <c r="H32" s="15">
        <v>4000</v>
      </c>
      <c r="I32" s="15"/>
      <c r="J32" s="15">
        <f t="shared" si="2"/>
        <v>-3113.89</v>
      </c>
    </row>
    <row r="33" spans="1:10" x14ac:dyDescent="0.25">
      <c r="A33" s="1"/>
      <c r="B33" s="1"/>
      <c r="C33" s="1"/>
      <c r="D33" s="1"/>
      <c r="E33" s="1" t="s">
        <v>37</v>
      </c>
      <c r="F33" s="15">
        <v>0</v>
      </c>
      <c r="G33" s="15"/>
      <c r="H33" s="15">
        <v>1000</v>
      </c>
      <c r="I33" s="15"/>
      <c r="J33" s="15">
        <f t="shared" si="2"/>
        <v>-1000</v>
      </c>
    </row>
    <row r="34" spans="1:10" x14ac:dyDescent="0.25">
      <c r="A34" s="1"/>
      <c r="B34" s="1"/>
      <c r="C34" s="1"/>
      <c r="D34" s="1"/>
      <c r="E34" s="1" t="s">
        <v>38</v>
      </c>
      <c r="F34" s="15">
        <v>0</v>
      </c>
      <c r="G34" s="15"/>
      <c r="H34" s="15">
        <v>250</v>
      </c>
      <c r="I34" s="15"/>
      <c r="J34" s="15">
        <f t="shared" si="2"/>
        <v>-250</v>
      </c>
    </row>
    <row r="35" spans="1:10" x14ac:dyDescent="0.25">
      <c r="A35" s="1"/>
      <c r="B35" s="1"/>
      <c r="C35" s="1"/>
      <c r="D35" s="1"/>
      <c r="E35" s="1" t="s">
        <v>39</v>
      </c>
      <c r="F35" s="15">
        <v>3505.5</v>
      </c>
      <c r="G35" s="15"/>
      <c r="H35" s="15">
        <v>62000</v>
      </c>
      <c r="I35" s="15"/>
      <c r="J35" s="15">
        <f t="shared" si="2"/>
        <v>-58494.5</v>
      </c>
    </row>
    <row r="36" spans="1:10" x14ac:dyDescent="0.25">
      <c r="A36" s="1"/>
      <c r="B36" s="1"/>
      <c r="C36" s="1"/>
      <c r="D36" s="1"/>
      <c r="E36" s="1" t="s">
        <v>40</v>
      </c>
      <c r="F36" s="15">
        <v>311.39</v>
      </c>
      <c r="G36" s="15"/>
      <c r="H36" s="15">
        <v>6000</v>
      </c>
      <c r="I36" s="15"/>
      <c r="J36" s="15">
        <f t="shared" si="2"/>
        <v>-5688.61</v>
      </c>
    </row>
    <row r="37" spans="1:10" x14ac:dyDescent="0.25">
      <c r="A37" s="1"/>
      <c r="B37" s="1"/>
      <c r="C37" s="1"/>
      <c r="D37" s="1"/>
      <c r="E37" s="1" t="s">
        <v>41</v>
      </c>
      <c r="F37" s="15">
        <v>0</v>
      </c>
      <c r="G37" s="15"/>
      <c r="H37" s="15">
        <v>10000</v>
      </c>
      <c r="I37" s="15"/>
      <c r="J37" s="15">
        <f t="shared" si="2"/>
        <v>-10000</v>
      </c>
    </row>
    <row r="38" spans="1:10" x14ac:dyDescent="0.25">
      <c r="A38" s="1"/>
      <c r="B38" s="1"/>
      <c r="C38" s="1"/>
      <c r="D38" s="1"/>
      <c r="E38" s="1" t="s">
        <v>42</v>
      </c>
      <c r="F38" s="15">
        <v>1000.22</v>
      </c>
      <c r="G38" s="15"/>
      <c r="H38" s="15">
        <v>0</v>
      </c>
      <c r="I38" s="15"/>
      <c r="J38" s="15">
        <f t="shared" si="2"/>
        <v>1000.22</v>
      </c>
    </row>
    <row r="39" spans="1:10" x14ac:dyDescent="0.25">
      <c r="A39" s="1"/>
      <c r="B39" s="1"/>
      <c r="C39" s="1"/>
      <c r="D39" s="1"/>
      <c r="E39" s="1" t="s">
        <v>43</v>
      </c>
      <c r="F39" s="15">
        <v>37358.46</v>
      </c>
      <c r="G39" s="15"/>
      <c r="H39" s="15">
        <v>252580</v>
      </c>
      <c r="I39" s="15"/>
      <c r="J39" s="15">
        <f t="shared" si="2"/>
        <v>-215221.54</v>
      </c>
    </row>
    <row r="40" spans="1:10" x14ac:dyDescent="0.25">
      <c r="A40" s="1"/>
      <c r="B40" s="1"/>
      <c r="C40" s="1"/>
      <c r="D40" s="1"/>
      <c r="E40" s="1" t="s">
        <v>44</v>
      </c>
      <c r="F40" s="15">
        <v>-1613.33</v>
      </c>
      <c r="G40" s="15"/>
      <c r="H40" s="15">
        <v>14600</v>
      </c>
      <c r="I40" s="15"/>
      <c r="J40" s="15">
        <f>ROUND((F40-H40),5)</f>
        <v>-16213.33</v>
      </c>
    </row>
    <row r="41" spans="1:10" x14ac:dyDescent="0.25">
      <c r="A41" s="1"/>
      <c r="B41" s="1"/>
      <c r="C41" s="1"/>
      <c r="D41" s="1"/>
      <c r="E41" s="1" t="s">
        <v>45</v>
      </c>
      <c r="F41" s="15">
        <v>1153.2</v>
      </c>
      <c r="G41" s="15"/>
      <c r="H41" s="15">
        <v>14820</v>
      </c>
      <c r="I41" s="15"/>
      <c r="J41" s="15">
        <f>ROUND((F41-H41),5)</f>
        <v>-13666.8</v>
      </c>
    </row>
    <row r="42" spans="1:10" x14ac:dyDescent="0.25">
      <c r="A42" s="1"/>
      <c r="B42" s="1"/>
      <c r="C42" s="1"/>
      <c r="D42" s="1"/>
      <c r="E42" s="1" t="s">
        <v>46</v>
      </c>
      <c r="F42" s="15">
        <v>1476</v>
      </c>
      <c r="G42" s="15"/>
      <c r="H42" s="15">
        <v>9000</v>
      </c>
      <c r="I42" s="15"/>
      <c r="J42" s="15">
        <f>ROUND((F42-H42),5)</f>
        <v>-7524</v>
      </c>
    </row>
    <row r="43" spans="1:10" x14ac:dyDescent="0.25">
      <c r="A43" s="1"/>
      <c r="B43" s="1"/>
      <c r="C43" s="1"/>
      <c r="D43" s="1"/>
      <c r="E43" s="1" t="s">
        <v>47</v>
      </c>
      <c r="F43" s="15">
        <v>0</v>
      </c>
      <c r="G43" s="15"/>
      <c r="H43" s="15">
        <v>1000</v>
      </c>
      <c r="I43" s="15"/>
      <c r="J43" s="15">
        <f>ROUND((F43-H43),5)</f>
        <v>-1000</v>
      </c>
    </row>
    <row r="44" spans="1:10" ht="15.75" thickBot="1" x14ac:dyDescent="0.3">
      <c r="A44" s="1"/>
      <c r="B44" s="1"/>
      <c r="C44" s="1"/>
      <c r="D44" s="1"/>
      <c r="E44" s="1" t="s">
        <v>48</v>
      </c>
      <c r="F44" s="15">
        <v>121.49</v>
      </c>
      <c r="G44" s="15"/>
      <c r="H44" s="17">
        <v>1000</v>
      </c>
      <c r="I44" s="15"/>
      <c r="J44" s="15">
        <f>ROUND((F44-H44),5)</f>
        <v>-878.51</v>
      </c>
    </row>
    <row r="45" spans="1:10" ht="15.75" thickBot="1" x14ac:dyDescent="0.3">
      <c r="A45" s="1"/>
      <c r="B45" s="1"/>
      <c r="C45" s="1"/>
      <c r="D45" s="1" t="s">
        <v>49</v>
      </c>
      <c r="E45" s="1"/>
      <c r="F45" s="19">
        <f>ROUND(SUM(F23:F44),5)</f>
        <v>48565.13</v>
      </c>
      <c r="G45" s="15"/>
      <c r="H45" s="19">
        <f>ROUND(SUM(H23:H44),5)</f>
        <v>426950</v>
      </c>
      <c r="I45" s="15"/>
      <c r="J45" s="19">
        <f>ROUND((F45-H45),5)</f>
        <v>-378384.87</v>
      </c>
    </row>
    <row r="46" spans="1:10" ht="15.75" thickBot="1" x14ac:dyDescent="0.3">
      <c r="A46" s="1"/>
      <c r="B46" s="1" t="s">
        <v>50</v>
      </c>
      <c r="C46" s="1"/>
      <c r="D46" s="1"/>
      <c r="E46" s="1"/>
      <c r="F46" s="19">
        <f>ROUND(F6+F22-F45,5)</f>
        <v>-38373.89</v>
      </c>
      <c r="G46" s="15"/>
      <c r="H46" s="19">
        <f>ROUND(H6+H22-H45,5)</f>
        <v>9635</v>
      </c>
      <c r="I46" s="15"/>
      <c r="J46" s="19">
        <f>ROUND((F46-H46),5)</f>
        <v>-48008.89</v>
      </c>
    </row>
    <row r="47" spans="1:10" s="5" customFormat="1" ht="12" thickBot="1" x14ac:dyDescent="0.25">
      <c r="A47" s="1" t="s">
        <v>51</v>
      </c>
      <c r="B47" s="1"/>
      <c r="C47" s="1"/>
      <c r="D47" s="1"/>
      <c r="E47" s="1"/>
      <c r="F47" s="20">
        <f>F46</f>
        <v>-38373.89</v>
      </c>
      <c r="G47" s="21"/>
      <c r="H47" s="20">
        <f>H46</f>
        <v>9635</v>
      </c>
      <c r="I47" s="21"/>
      <c r="J47" s="20">
        <f>ROUND((F47-H47),5)</f>
        <v>-48008.89</v>
      </c>
    </row>
    <row r="48" spans="1:10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1AFA-BF0D-4627-8696-ECBC7AE2C8BD}">
  <sheetPr codeName="Sheet1"/>
  <dimension ref="A1:R48"/>
  <sheetViews>
    <sheetView zoomScaleNormal="100" workbookViewId="0">
      <pane xSplit="5" ySplit="5" topLeftCell="F27" activePane="bottomRight" state="frozenSplit"/>
      <selection pane="topRight" activeCell="F1" sqref="F1"/>
      <selection pane="bottomLeft" activeCell="A6" sqref="A6"/>
      <selection pane="bottomRight" activeCell="R17" sqref="R17:R20"/>
    </sheetView>
  </sheetViews>
  <sheetFormatPr defaultRowHeight="15" x14ac:dyDescent="0.25"/>
  <cols>
    <col min="1" max="4" width="3" style="8" customWidth="1"/>
    <col min="5" max="5" width="33.85546875" style="8" customWidth="1"/>
    <col min="6" max="6" width="9.5703125" style="9" bestFit="1" customWidth="1"/>
    <col min="7" max="7" width="1" style="9" customWidth="1"/>
    <col min="8" max="8" width="9.28515625" style="9" customWidth="1"/>
    <col min="9" max="9" width="1" style="9" customWidth="1"/>
    <col min="10" max="10" width="10.7109375" style="9" customWidth="1"/>
    <col min="11" max="11" width="0.85546875" style="9" customWidth="1"/>
    <col min="12" max="12" width="9.28515625" style="9" customWidth="1"/>
    <col min="13" max="13" width="1.140625" style="9" customWidth="1"/>
    <col min="14" max="14" width="9.42578125" style="9" customWidth="1"/>
    <col min="15" max="15" width="1.140625" style="9" customWidth="1"/>
    <col min="16" max="16" width="10.5703125" style="9" customWidth="1"/>
    <col min="17" max="17" width="1.140625" style="9" customWidth="1"/>
    <col min="18" max="18" width="12" style="9" customWidth="1"/>
  </cols>
  <sheetData>
    <row r="1" spans="1:18" ht="15.75" x14ac:dyDescent="0.25">
      <c r="A1" s="2" t="s">
        <v>0</v>
      </c>
      <c r="B1" s="1"/>
      <c r="C1" s="1"/>
      <c r="D1" s="1"/>
      <c r="E1" s="1"/>
      <c r="R1" s="10"/>
    </row>
    <row r="2" spans="1:18" ht="18" x14ac:dyDescent="0.25">
      <c r="A2" s="3" t="s">
        <v>1</v>
      </c>
      <c r="B2" s="1"/>
      <c r="C2" s="1"/>
      <c r="D2" s="1"/>
      <c r="E2" s="1"/>
      <c r="R2" s="10"/>
    </row>
    <row r="3" spans="1:18" x14ac:dyDescent="0.25">
      <c r="A3" s="4" t="s">
        <v>3</v>
      </c>
      <c r="B3" s="1"/>
      <c r="C3" s="1"/>
      <c r="D3" s="1"/>
      <c r="E3" s="1"/>
      <c r="R3" s="10" t="s">
        <v>2</v>
      </c>
    </row>
    <row r="4" spans="1:18" ht="15.75" thickBot="1" x14ac:dyDescent="0.3">
      <c r="A4" s="1"/>
      <c r="B4" s="1"/>
      <c r="C4" s="1"/>
      <c r="D4" s="1"/>
      <c r="E4" s="1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</row>
    <row r="5" spans="1:18" s="7" customFormat="1" ht="16.5" thickTop="1" thickBot="1" x14ac:dyDescent="0.3">
      <c r="A5" s="6"/>
      <c r="B5" s="6"/>
      <c r="C5" s="6"/>
      <c r="D5" s="6"/>
      <c r="E5" s="6"/>
      <c r="F5" s="13" t="s">
        <v>4</v>
      </c>
      <c r="G5" s="14"/>
      <c r="H5" s="13" t="s">
        <v>5</v>
      </c>
      <c r="I5" s="14"/>
      <c r="J5" s="13" t="s">
        <v>6</v>
      </c>
      <c r="K5" s="14"/>
      <c r="L5" s="13" t="s">
        <v>7</v>
      </c>
      <c r="M5" s="14"/>
      <c r="N5" s="13" t="s">
        <v>8</v>
      </c>
      <c r="O5" s="14"/>
      <c r="P5" s="13" t="s">
        <v>6</v>
      </c>
      <c r="Q5" s="14"/>
      <c r="R5" s="13" t="s">
        <v>9</v>
      </c>
    </row>
    <row r="6" spans="1:18" ht="15.75" thickTop="1" x14ac:dyDescent="0.25">
      <c r="A6" s="1"/>
      <c r="B6" s="1" t="s">
        <v>10</v>
      </c>
      <c r="C6" s="1"/>
      <c r="D6" s="1"/>
      <c r="E6" s="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"/>
      <c r="B7" s="1"/>
      <c r="C7" s="1"/>
      <c r="D7" s="1" t="s">
        <v>11</v>
      </c>
      <c r="E7" s="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"/>
      <c r="B8" s="1"/>
      <c r="C8" s="1"/>
      <c r="D8" s="1"/>
      <c r="E8" s="1" t="s">
        <v>12</v>
      </c>
      <c r="F8" s="15">
        <v>6691.78</v>
      </c>
      <c r="G8" s="15"/>
      <c r="H8" s="15">
        <v>0</v>
      </c>
      <c r="I8" s="15"/>
      <c r="J8" s="15">
        <f>ROUND((F8-H8),5)</f>
        <v>6691.78</v>
      </c>
      <c r="K8" s="15"/>
      <c r="L8" s="15">
        <v>14316.97</v>
      </c>
      <c r="M8" s="15"/>
      <c r="N8" s="15">
        <v>0</v>
      </c>
      <c r="O8" s="15"/>
      <c r="P8" s="15">
        <f>ROUND((L8-N8),5)</f>
        <v>14316.97</v>
      </c>
      <c r="Q8" s="15"/>
      <c r="R8" s="15">
        <v>0</v>
      </c>
    </row>
    <row r="9" spans="1:18" x14ac:dyDescent="0.25">
      <c r="A9" s="1"/>
      <c r="B9" s="1"/>
      <c r="C9" s="1"/>
      <c r="D9" s="1"/>
      <c r="E9" s="1" t="s">
        <v>13</v>
      </c>
      <c r="F9" s="15">
        <v>0</v>
      </c>
      <c r="G9" s="15"/>
      <c r="H9" s="15">
        <v>0</v>
      </c>
      <c r="I9" s="15"/>
      <c r="J9" s="15">
        <f>ROUND((F9-H9),5)</f>
        <v>0</v>
      </c>
      <c r="K9" s="15"/>
      <c r="L9" s="15">
        <v>0</v>
      </c>
      <c r="M9" s="15"/>
      <c r="N9" s="15">
        <v>0</v>
      </c>
      <c r="O9" s="15"/>
      <c r="P9" s="15">
        <f>ROUND((L9-N9),5)</f>
        <v>0</v>
      </c>
      <c r="Q9" s="15"/>
      <c r="R9" s="15">
        <v>150000</v>
      </c>
    </row>
    <row r="10" spans="1:18" x14ac:dyDescent="0.25">
      <c r="A10" s="1"/>
      <c r="B10" s="1"/>
      <c r="C10" s="1"/>
      <c r="D10" s="1"/>
      <c r="E10" s="1" t="s">
        <v>14</v>
      </c>
      <c r="F10" s="15">
        <v>0</v>
      </c>
      <c r="G10" s="15"/>
      <c r="H10" s="15">
        <v>0</v>
      </c>
      <c r="I10" s="15"/>
      <c r="J10" s="15">
        <f>ROUND((F10-H10),5)</f>
        <v>0</v>
      </c>
      <c r="K10" s="15"/>
      <c r="L10" s="15">
        <v>874.27</v>
      </c>
      <c r="M10" s="15"/>
      <c r="N10" s="15">
        <v>66004</v>
      </c>
      <c r="O10" s="15"/>
      <c r="P10" s="15">
        <f>ROUND((L10-N10),5)</f>
        <v>-65129.73</v>
      </c>
      <c r="Q10" s="15"/>
      <c r="R10" s="15">
        <v>303585</v>
      </c>
    </row>
    <row r="11" spans="1:18" x14ac:dyDescent="0.25">
      <c r="A11" s="1"/>
      <c r="B11" s="1"/>
      <c r="C11" s="1"/>
      <c r="D11" s="1"/>
      <c r="E11" s="1" t="s">
        <v>15</v>
      </c>
      <c r="F11" s="15">
        <v>0</v>
      </c>
      <c r="G11" s="15"/>
      <c r="H11" s="15">
        <v>0</v>
      </c>
      <c r="I11" s="15"/>
      <c r="J11" s="15">
        <f>ROUND((F11-H11),5)</f>
        <v>0</v>
      </c>
      <c r="K11" s="15"/>
      <c r="L11" s="15">
        <v>0</v>
      </c>
      <c r="M11" s="15"/>
      <c r="N11" s="15">
        <v>0</v>
      </c>
      <c r="O11" s="15"/>
      <c r="P11" s="15">
        <f>ROUND((L11-N11),5)</f>
        <v>0</v>
      </c>
      <c r="Q11" s="15"/>
      <c r="R11" s="15">
        <v>250000</v>
      </c>
    </row>
    <row r="12" spans="1:18" x14ac:dyDescent="0.25">
      <c r="A12" s="1"/>
      <c r="B12" s="1"/>
      <c r="C12" s="1"/>
      <c r="D12" s="1"/>
      <c r="E12" s="1" t="s">
        <v>16</v>
      </c>
      <c r="F12" s="15">
        <v>0</v>
      </c>
      <c r="G12" s="15"/>
      <c r="H12" s="15">
        <v>0</v>
      </c>
      <c r="I12" s="15"/>
      <c r="J12" s="15">
        <f>ROUND((F12-H12),5)</f>
        <v>0</v>
      </c>
      <c r="K12" s="15"/>
      <c r="L12" s="15">
        <v>0</v>
      </c>
      <c r="M12" s="15"/>
      <c r="N12" s="15">
        <v>0</v>
      </c>
      <c r="O12" s="15"/>
      <c r="P12" s="15">
        <f>ROUND((L12-N12),5)</f>
        <v>0</v>
      </c>
      <c r="Q12" s="15"/>
      <c r="R12" s="15">
        <v>160000</v>
      </c>
    </row>
    <row r="13" spans="1:18" x14ac:dyDescent="0.25">
      <c r="A13" s="1"/>
      <c r="B13" s="1"/>
      <c r="C13" s="1"/>
      <c r="D13" s="1"/>
      <c r="E13" s="1" t="s">
        <v>17</v>
      </c>
      <c r="F13" s="15">
        <v>0</v>
      </c>
      <c r="G13" s="15"/>
      <c r="H13" s="15">
        <v>0</v>
      </c>
      <c r="I13" s="15"/>
      <c r="J13" s="15">
        <f>ROUND((F13-H13),5)</f>
        <v>0</v>
      </c>
      <c r="K13" s="15"/>
      <c r="L13" s="15">
        <v>0</v>
      </c>
      <c r="M13" s="15"/>
      <c r="N13" s="15">
        <v>0</v>
      </c>
      <c r="O13" s="15"/>
      <c r="P13" s="15">
        <f>ROUND((L13-N13),5)</f>
        <v>0</v>
      </c>
      <c r="Q13" s="15"/>
      <c r="R13" s="15">
        <v>35000</v>
      </c>
    </row>
    <row r="14" spans="1:18" ht="15.75" thickBot="1" x14ac:dyDescent="0.3">
      <c r="A14" s="1"/>
      <c r="B14" s="1"/>
      <c r="C14" s="1"/>
      <c r="D14" s="1"/>
      <c r="E14" s="1" t="s">
        <v>18</v>
      </c>
      <c r="F14" s="16">
        <v>0</v>
      </c>
      <c r="G14" s="15"/>
      <c r="H14" s="16">
        <v>0</v>
      </c>
      <c r="I14" s="15"/>
      <c r="J14" s="16">
        <f>ROUND((F14-H14),5)</f>
        <v>0</v>
      </c>
      <c r="K14" s="15"/>
      <c r="L14" s="16">
        <v>0</v>
      </c>
      <c r="M14" s="15"/>
      <c r="N14" s="16">
        <v>0</v>
      </c>
      <c r="O14" s="15"/>
      <c r="P14" s="16">
        <f>ROUND((L14-N14),5)</f>
        <v>0</v>
      </c>
      <c r="Q14" s="15"/>
      <c r="R14" s="16">
        <v>1000</v>
      </c>
    </row>
    <row r="15" spans="1:18" x14ac:dyDescent="0.25">
      <c r="A15" s="1"/>
      <c r="B15" s="1"/>
      <c r="C15" s="1"/>
      <c r="D15" s="1" t="s">
        <v>19</v>
      </c>
      <c r="E15" s="1"/>
      <c r="F15" s="15">
        <f>ROUND(SUM(F7:F14),5)</f>
        <v>6691.78</v>
      </c>
      <c r="G15" s="15"/>
      <c r="H15" s="15">
        <f>ROUND(SUM(H7:H14),5)</f>
        <v>0</v>
      </c>
      <c r="I15" s="15"/>
      <c r="J15" s="15">
        <f>ROUND((F15-H15),5)</f>
        <v>6691.78</v>
      </c>
      <c r="K15" s="15"/>
      <c r="L15" s="15">
        <f>ROUND(SUM(L7:L14),5)</f>
        <v>15191.24</v>
      </c>
      <c r="M15" s="15"/>
      <c r="N15" s="15">
        <f>ROUND(SUM(N7:N14),5)</f>
        <v>66004</v>
      </c>
      <c r="O15" s="15"/>
      <c r="P15" s="15">
        <f>ROUND((L15-N15),5)</f>
        <v>-50812.76</v>
      </c>
      <c r="Q15" s="15"/>
      <c r="R15" s="15">
        <f>ROUND(SUM(R7:R14),5)</f>
        <v>899585</v>
      </c>
    </row>
    <row r="16" spans="1:18" x14ac:dyDescent="0.25">
      <c r="A16" s="1"/>
      <c r="B16" s="1"/>
      <c r="C16" s="1"/>
      <c r="D16" s="1" t="s">
        <v>20</v>
      </c>
      <c r="E16" s="1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5">
      <c r="A17" s="1"/>
      <c r="B17" s="1"/>
      <c r="C17" s="1"/>
      <c r="D17" s="1"/>
      <c r="E17" s="1" t="s">
        <v>21</v>
      </c>
      <c r="F17" s="15">
        <v>0</v>
      </c>
      <c r="G17" s="15"/>
      <c r="H17" s="15">
        <v>5000</v>
      </c>
      <c r="I17" s="15"/>
      <c r="J17" s="15">
        <f>ROUND((F17-H17),5)</f>
        <v>-5000</v>
      </c>
      <c r="K17" s="15"/>
      <c r="L17" s="15">
        <v>5000</v>
      </c>
      <c r="M17" s="15"/>
      <c r="N17" s="15">
        <v>10000</v>
      </c>
      <c r="O17" s="15"/>
      <c r="P17" s="15">
        <f>ROUND((L17-N17),5)</f>
        <v>-5000</v>
      </c>
      <c r="Q17" s="15"/>
      <c r="R17" s="15">
        <v>100000</v>
      </c>
    </row>
    <row r="18" spans="1:18" x14ac:dyDescent="0.25">
      <c r="A18" s="1"/>
      <c r="B18" s="1"/>
      <c r="C18" s="1"/>
      <c r="D18" s="1"/>
      <c r="E18" s="1" t="s">
        <v>22</v>
      </c>
      <c r="F18" s="15">
        <v>0</v>
      </c>
      <c r="G18" s="15"/>
      <c r="H18" s="15">
        <v>0</v>
      </c>
      <c r="I18" s="15"/>
      <c r="J18" s="15">
        <f>ROUND((F18-H18),5)</f>
        <v>0</v>
      </c>
      <c r="K18" s="15"/>
      <c r="L18" s="15">
        <v>0</v>
      </c>
      <c r="M18" s="15"/>
      <c r="N18" s="15">
        <v>0</v>
      </c>
      <c r="O18" s="15"/>
      <c r="P18" s="15">
        <f>ROUND((L18-N18),5)</f>
        <v>0</v>
      </c>
      <c r="Q18" s="15"/>
      <c r="R18" s="15">
        <v>268000</v>
      </c>
    </row>
    <row r="19" spans="1:18" x14ac:dyDescent="0.25">
      <c r="A19" s="1"/>
      <c r="B19" s="1"/>
      <c r="C19" s="1"/>
      <c r="D19" s="1"/>
      <c r="E19" s="1" t="s">
        <v>23</v>
      </c>
      <c r="F19" s="15">
        <v>0</v>
      </c>
      <c r="G19" s="15"/>
      <c r="H19" s="15">
        <v>0</v>
      </c>
      <c r="I19" s="15"/>
      <c r="J19" s="15">
        <f>ROUND((F19-H19),5)</f>
        <v>0</v>
      </c>
      <c r="K19" s="15"/>
      <c r="L19" s="15">
        <v>0</v>
      </c>
      <c r="M19" s="15"/>
      <c r="N19" s="15">
        <v>0</v>
      </c>
      <c r="O19" s="15"/>
      <c r="P19" s="15">
        <f>ROUND((L19-N19),5)</f>
        <v>0</v>
      </c>
      <c r="Q19" s="15"/>
      <c r="R19" s="15">
        <v>70000</v>
      </c>
    </row>
    <row r="20" spans="1:18" ht="15.75" thickBot="1" x14ac:dyDescent="0.3">
      <c r="A20" s="1"/>
      <c r="B20" s="1"/>
      <c r="C20" s="1"/>
      <c r="D20" s="1"/>
      <c r="E20" s="1" t="s">
        <v>24</v>
      </c>
      <c r="F20" s="17">
        <v>0</v>
      </c>
      <c r="G20" s="15"/>
      <c r="H20" s="17">
        <v>0</v>
      </c>
      <c r="I20" s="15"/>
      <c r="J20" s="17">
        <f>ROUND((F20-H20),5)</f>
        <v>0</v>
      </c>
      <c r="K20" s="15"/>
      <c r="L20" s="17">
        <v>0</v>
      </c>
      <c r="M20" s="15"/>
      <c r="N20" s="17">
        <v>0</v>
      </c>
      <c r="O20" s="15"/>
      <c r="P20" s="17">
        <f>ROUND((L20-N20),5)</f>
        <v>0</v>
      </c>
      <c r="Q20" s="15"/>
      <c r="R20" s="17">
        <v>25000</v>
      </c>
    </row>
    <row r="21" spans="1:18" ht="15.75" thickBot="1" x14ac:dyDescent="0.3">
      <c r="A21" s="1"/>
      <c r="B21" s="1"/>
      <c r="C21" s="1"/>
      <c r="D21" s="1" t="s">
        <v>25</v>
      </c>
      <c r="E21" s="1"/>
      <c r="F21" s="18">
        <f>ROUND(SUM(F16:F20),5)</f>
        <v>0</v>
      </c>
      <c r="G21" s="15"/>
      <c r="H21" s="18">
        <f>ROUND(SUM(H16:H20),5)</f>
        <v>5000</v>
      </c>
      <c r="I21" s="15"/>
      <c r="J21" s="18">
        <f>ROUND((F21-H21),5)</f>
        <v>-5000</v>
      </c>
      <c r="K21" s="15"/>
      <c r="L21" s="18">
        <f>ROUND(SUM(L16:L20),5)</f>
        <v>5000</v>
      </c>
      <c r="M21" s="15"/>
      <c r="N21" s="18">
        <f>ROUND(SUM(N16:N20),5)</f>
        <v>10000</v>
      </c>
      <c r="O21" s="15"/>
      <c r="P21" s="18">
        <f>ROUND((L21-N21),5)</f>
        <v>-5000</v>
      </c>
      <c r="Q21" s="15"/>
      <c r="R21" s="18">
        <f>ROUND(SUM(R16:R20),5)</f>
        <v>463000</v>
      </c>
    </row>
    <row r="22" spans="1:18" x14ac:dyDescent="0.25">
      <c r="A22" s="1"/>
      <c r="B22" s="1"/>
      <c r="C22" s="1" t="s">
        <v>26</v>
      </c>
      <c r="D22" s="1"/>
      <c r="E22" s="1"/>
      <c r="F22" s="15">
        <f>ROUND(F15-F21,5)</f>
        <v>6691.78</v>
      </c>
      <c r="G22" s="15"/>
      <c r="H22" s="15">
        <f>ROUND(H15-H21,5)</f>
        <v>-5000</v>
      </c>
      <c r="I22" s="15"/>
      <c r="J22" s="15">
        <f>ROUND((F22-H22),5)</f>
        <v>11691.78</v>
      </c>
      <c r="K22" s="15"/>
      <c r="L22" s="15">
        <f>ROUND(L15-L21,5)</f>
        <v>10191.24</v>
      </c>
      <c r="M22" s="15"/>
      <c r="N22" s="15">
        <f>ROUND(N15-N21,5)</f>
        <v>56004</v>
      </c>
      <c r="O22" s="15"/>
      <c r="P22" s="15">
        <f>ROUND((L22-N22),5)</f>
        <v>-45812.76</v>
      </c>
      <c r="Q22" s="15"/>
      <c r="R22" s="15">
        <f>ROUND(R15-R21,5)</f>
        <v>436585</v>
      </c>
    </row>
    <row r="23" spans="1:18" x14ac:dyDescent="0.25">
      <c r="A23" s="1"/>
      <c r="B23" s="1"/>
      <c r="C23" s="1"/>
      <c r="D23" s="1" t="s">
        <v>27</v>
      </c>
      <c r="E23" s="1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"/>
      <c r="B24" s="1"/>
      <c r="C24" s="1"/>
      <c r="D24" s="1"/>
      <c r="E24" s="1" t="s">
        <v>28</v>
      </c>
      <c r="F24" s="15">
        <v>251.54</v>
      </c>
      <c r="G24" s="15"/>
      <c r="H24" s="15">
        <v>0</v>
      </c>
      <c r="I24" s="15"/>
      <c r="J24" s="15">
        <v>0</v>
      </c>
      <c r="K24" s="15"/>
      <c r="L24" s="15">
        <v>251.54</v>
      </c>
      <c r="M24" s="15"/>
      <c r="N24" s="15">
        <v>0</v>
      </c>
      <c r="O24" s="15"/>
      <c r="P24" s="15">
        <v>0</v>
      </c>
      <c r="Q24" s="15"/>
      <c r="R24" s="15">
        <v>0</v>
      </c>
    </row>
    <row r="25" spans="1:18" x14ac:dyDescent="0.25">
      <c r="A25" s="1"/>
      <c r="B25" s="1"/>
      <c r="C25" s="1"/>
      <c r="D25" s="1"/>
      <c r="E25" s="1" t="s">
        <v>29</v>
      </c>
      <c r="F25" s="15">
        <v>0</v>
      </c>
      <c r="G25" s="15"/>
      <c r="H25" s="15">
        <v>0</v>
      </c>
      <c r="I25" s="15"/>
      <c r="J25" s="15">
        <f>ROUND((F25-H25),5)</f>
        <v>0</v>
      </c>
      <c r="K25" s="15"/>
      <c r="L25" s="15">
        <v>0</v>
      </c>
      <c r="M25" s="15"/>
      <c r="N25" s="15">
        <v>0</v>
      </c>
      <c r="O25" s="15"/>
      <c r="P25" s="15">
        <f>ROUND((L25-N25),5)</f>
        <v>0</v>
      </c>
      <c r="Q25" s="15"/>
      <c r="R25" s="15">
        <v>15000</v>
      </c>
    </row>
    <row r="26" spans="1:18" x14ac:dyDescent="0.25">
      <c r="A26" s="1"/>
      <c r="B26" s="1"/>
      <c r="C26" s="1"/>
      <c r="D26" s="1"/>
      <c r="E26" s="1" t="s">
        <v>30</v>
      </c>
      <c r="F26" s="15">
        <v>0</v>
      </c>
      <c r="G26" s="15"/>
      <c r="H26" s="15">
        <v>500</v>
      </c>
      <c r="I26" s="15"/>
      <c r="J26" s="15">
        <f>ROUND((F26-H26),5)</f>
        <v>-500</v>
      </c>
      <c r="K26" s="15"/>
      <c r="L26" s="15">
        <v>0</v>
      </c>
      <c r="M26" s="15"/>
      <c r="N26" s="15">
        <v>500</v>
      </c>
      <c r="O26" s="15"/>
      <c r="P26" s="15">
        <f>ROUND((L26-N26),5)</f>
        <v>-500</v>
      </c>
      <c r="Q26" s="15"/>
      <c r="R26" s="15">
        <v>8000</v>
      </c>
    </row>
    <row r="27" spans="1:18" x14ac:dyDescent="0.25">
      <c r="A27" s="1"/>
      <c r="B27" s="1"/>
      <c r="C27" s="1"/>
      <c r="D27" s="1"/>
      <c r="E27" s="1" t="s">
        <v>31</v>
      </c>
      <c r="F27" s="15">
        <v>202</v>
      </c>
      <c r="G27" s="15"/>
      <c r="H27" s="15">
        <v>400</v>
      </c>
      <c r="I27" s="15"/>
      <c r="J27" s="15">
        <f>ROUND((F27-H27),5)</f>
        <v>-198</v>
      </c>
      <c r="K27" s="15"/>
      <c r="L27" s="15">
        <v>652</v>
      </c>
      <c r="M27" s="15"/>
      <c r="N27" s="15">
        <v>800</v>
      </c>
      <c r="O27" s="15"/>
      <c r="P27" s="15">
        <f>ROUND((L27-N27),5)</f>
        <v>-148</v>
      </c>
      <c r="Q27" s="15"/>
      <c r="R27" s="15">
        <v>5000</v>
      </c>
    </row>
    <row r="28" spans="1:18" x14ac:dyDescent="0.25">
      <c r="A28" s="1"/>
      <c r="B28" s="1"/>
      <c r="C28" s="1"/>
      <c r="D28" s="1"/>
      <c r="E28" s="1" t="s">
        <v>32</v>
      </c>
      <c r="F28" s="15">
        <v>78.010000000000005</v>
      </c>
      <c r="G28" s="15"/>
      <c r="H28" s="15">
        <v>420</v>
      </c>
      <c r="I28" s="15"/>
      <c r="J28" s="15">
        <f>ROUND((F28-H28),5)</f>
        <v>-341.99</v>
      </c>
      <c r="K28" s="15"/>
      <c r="L28" s="15">
        <v>153.5</v>
      </c>
      <c r="M28" s="15"/>
      <c r="N28" s="15">
        <v>840</v>
      </c>
      <c r="O28" s="15"/>
      <c r="P28" s="15">
        <f>ROUND((L28-N28),5)</f>
        <v>-686.5</v>
      </c>
      <c r="Q28" s="15"/>
      <c r="R28" s="15">
        <v>5000</v>
      </c>
    </row>
    <row r="29" spans="1:18" x14ac:dyDescent="0.25">
      <c r="A29" s="1"/>
      <c r="B29" s="1"/>
      <c r="C29" s="1"/>
      <c r="D29" s="1"/>
      <c r="E29" s="1" t="s">
        <v>33</v>
      </c>
      <c r="F29" s="15">
        <v>3.26</v>
      </c>
      <c r="G29" s="15"/>
      <c r="H29" s="15">
        <v>160</v>
      </c>
      <c r="I29" s="15"/>
      <c r="J29" s="15">
        <f>ROUND((F29-H29),5)</f>
        <v>-156.74</v>
      </c>
      <c r="K29" s="15"/>
      <c r="L29" s="15">
        <v>96.08</v>
      </c>
      <c r="M29" s="15"/>
      <c r="N29" s="15">
        <v>320</v>
      </c>
      <c r="O29" s="15"/>
      <c r="P29" s="15">
        <f>ROUND((L29-N29),5)</f>
        <v>-223.92</v>
      </c>
      <c r="Q29" s="15"/>
      <c r="R29" s="15">
        <v>2000</v>
      </c>
    </row>
    <row r="30" spans="1:18" x14ac:dyDescent="0.25">
      <c r="A30" s="1"/>
      <c r="B30" s="1"/>
      <c r="C30" s="1"/>
      <c r="D30" s="1"/>
      <c r="E30" s="1" t="s">
        <v>34</v>
      </c>
      <c r="F30" s="15">
        <v>744.7</v>
      </c>
      <c r="G30" s="15"/>
      <c r="H30" s="15">
        <v>1250</v>
      </c>
      <c r="I30" s="15"/>
      <c r="J30" s="15">
        <f>ROUND((F30-H30),5)</f>
        <v>-505.3</v>
      </c>
      <c r="K30" s="15"/>
      <c r="L30" s="15">
        <v>3212.97</v>
      </c>
      <c r="M30" s="15"/>
      <c r="N30" s="15">
        <v>2500</v>
      </c>
      <c r="O30" s="15"/>
      <c r="P30" s="15">
        <f>ROUND((L30-N30),5)</f>
        <v>712.97</v>
      </c>
      <c r="Q30" s="15"/>
      <c r="R30" s="15">
        <v>15000</v>
      </c>
    </row>
    <row r="31" spans="1:18" x14ac:dyDescent="0.25">
      <c r="A31" s="1"/>
      <c r="B31" s="1"/>
      <c r="C31" s="1"/>
      <c r="D31" s="1"/>
      <c r="E31" s="1" t="s">
        <v>35</v>
      </c>
      <c r="F31" s="15">
        <v>0</v>
      </c>
      <c r="G31" s="15"/>
      <c r="H31" s="15">
        <v>0</v>
      </c>
      <c r="I31" s="15"/>
      <c r="J31" s="15">
        <f>ROUND((F31-H31),5)</f>
        <v>0</v>
      </c>
      <c r="K31" s="15"/>
      <c r="L31" s="15">
        <v>0</v>
      </c>
      <c r="M31" s="15"/>
      <c r="N31" s="15">
        <v>0</v>
      </c>
      <c r="O31" s="15"/>
      <c r="P31" s="15">
        <f>ROUND((L31-N31),5)</f>
        <v>0</v>
      </c>
      <c r="Q31" s="15"/>
      <c r="R31" s="15">
        <v>700</v>
      </c>
    </row>
    <row r="32" spans="1:18" x14ac:dyDescent="0.25">
      <c r="A32" s="1"/>
      <c r="B32" s="1"/>
      <c r="C32" s="1"/>
      <c r="D32" s="1"/>
      <c r="E32" s="1" t="s">
        <v>36</v>
      </c>
      <c r="F32" s="15">
        <v>478.52</v>
      </c>
      <c r="G32" s="15"/>
      <c r="H32" s="15">
        <v>350</v>
      </c>
      <c r="I32" s="15"/>
      <c r="J32" s="15">
        <f>ROUND((F32-H32),5)</f>
        <v>128.52000000000001</v>
      </c>
      <c r="K32" s="15"/>
      <c r="L32" s="15">
        <v>886.11</v>
      </c>
      <c r="M32" s="15"/>
      <c r="N32" s="15">
        <v>650</v>
      </c>
      <c r="O32" s="15"/>
      <c r="P32" s="15">
        <f>ROUND((L32-N32),5)</f>
        <v>236.11</v>
      </c>
      <c r="Q32" s="15"/>
      <c r="R32" s="15">
        <v>4000</v>
      </c>
    </row>
    <row r="33" spans="1:18" x14ac:dyDescent="0.25">
      <c r="A33" s="1"/>
      <c r="B33" s="1"/>
      <c r="C33" s="1"/>
      <c r="D33" s="1"/>
      <c r="E33" s="1" t="s">
        <v>37</v>
      </c>
      <c r="F33" s="15">
        <v>0</v>
      </c>
      <c r="G33" s="15"/>
      <c r="H33" s="15">
        <v>50</v>
      </c>
      <c r="I33" s="15"/>
      <c r="J33" s="15">
        <f>ROUND((F33-H33),5)</f>
        <v>-50</v>
      </c>
      <c r="K33" s="15"/>
      <c r="L33" s="15">
        <v>0</v>
      </c>
      <c r="M33" s="15"/>
      <c r="N33" s="15">
        <v>100</v>
      </c>
      <c r="O33" s="15"/>
      <c r="P33" s="15">
        <f>ROUND((L33-N33),5)</f>
        <v>-100</v>
      </c>
      <c r="Q33" s="15"/>
      <c r="R33" s="15">
        <v>1000</v>
      </c>
    </row>
    <row r="34" spans="1:18" x14ac:dyDescent="0.25">
      <c r="A34" s="1"/>
      <c r="B34" s="1"/>
      <c r="C34" s="1"/>
      <c r="D34" s="1"/>
      <c r="E34" s="1" t="s">
        <v>38</v>
      </c>
      <c r="F34" s="15">
        <v>0</v>
      </c>
      <c r="G34" s="15"/>
      <c r="H34" s="15">
        <v>0</v>
      </c>
      <c r="I34" s="15"/>
      <c r="J34" s="15">
        <f>ROUND((F34-H34),5)</f>
        <v>0</v>
      </c>
      <c r="K34" s="15"/>
      <c r="L34" s="15">
        <v>0</v>
      </c>
      <c r="M34" s="15"/>
      <c r="N34" s="15">
        <v>0</v>
      </c>
      <c r="O34" s="15"/>
      <c r="P34" s="15">
        <f>ROUND((L34-N34),5)</f>
        <v>0</v>
      </c>
      <c r="Q34" s="15"/>
      <c r="R34" s="15">
        <v>250</v>
      </c>
    </row>
    <row r="35" spans="1:18" x14ac:dyDescent="0.25">
      <c r="A35" s="1"/>
      <c r="B35" s="1"/>
      <c r="C35" s="1"/>
      <c r="D35" s="1"/>
      <c r="E35" s="1" t="s">
        <v>39</v>
      </c>
      <c r="F35" s="15">
        <v>1281.25</v>
      </c>
      <c r="G35" s="15"/>
      <c r="H35" s="15">
        <v>4000</v>
      </c>
      <c r="I35" s="15"/>
      <c r="J35" s="15">
        <f>ROUND((F35-H35),5)</f>
        <v>-2718.75</v>
      </c>
      <c r="K35" s="15"/>
      <c r="L35" s="15">
        <v>3505.5</v>
      </c>
      <c r="M35" s="15"/>
      <c r="N35" s="15">
        <v>8000</v>
      </c>
      <c r="O35" s="15"/>
      <c r="P35" s="15">
        <f>ROUND((L35-N35),5)</f>
        <v>-4494.5</v>
      </c>
      <c r="Q35" s="15"/>
      <c r="R35" s="15">
        <v>62000</v>
      </c>
    </row>
    <row r="36" spans="1:18" x14ac:dyDescent="0.25">
      <c r="A36" s="1"/>
      <c r="B36" s="1"/>
      <c r="C36" s="1"/>
      <c r="D36" s="1"/>
      <c r="E36" s="1" t="s">
        <v>40</v>
      </c>
      <c r="F36" s="15">
        <v>50</v>
      </c>
      <c r="G36" s="15"/>
      <c r="H36" s="15">
        <v>500</v>
      </c>
      <c r="I36" s="15"/>
      <c r="J36" s="15">
        <f>ROUND((F36-H36),5)</f>
        <v>-450</v>
      </c>
      <c r="K36" s="15"/>
      <c r="L36" s="15">
        <v>311.39</v>
      </c>
      <c r="M36" s="15"/>
      <c r="N36" s="15">
        <v>1000</v>
      </c>
      <c r="O36" s="15"/>
      <c r="P36" s="15">
        <f>ROUND((L36-N36),5)</f>
        <v>-688.61</v>
      </c>
      <c r="Q36" s="15"/>
      <c r="R36" s="15">
        <v>6000</v>
      </c>
    </row>
    <row r="37" spans="1:18" x14ac:dyDescent="0.25">
      <c r="A37" s="1"/>
      <c r="B37" s="1"/>
      <c r="C37" s="1"/>
      <c r="D37" s="1"/>
      <c r="E37" s="1" t="s">
        <v>41</v>
      </c>
      <c r="F37" s="15">
        <v>0</v>
      </c>
      <c r="G37" s="15"/>
      <c r="H37" s="15">
        <v>0</v>
      </c>
      <c r="I37" s="15"/>
      <c r="J37" s="15">
        <f>ROUND((F37-H37),5)</f>
        <v>0</v>
      </c>
      <c r="K37" s="15"/>
      <c r="L37" s="15">
        <v>0</v>
      </c>
      <c r="M37" s="15"/>
      <c r="N37" s="15">
        <v>0</v>
      </c>
      <c r="O37" s="15"/>
      <c r="P37" s="15">
        <f>ROUND((L37-N37),5)</f>
        <v>0</v>
      </c>
      <c r="Q37" s="15"/>
      <c r="R37" s="15">
        <v>10000</v>
      </c>
    </row>
    <row r="38" spans="1:18" x14ac:dyDescent="0.25">
      <c r="A38" s="1"/>
      <c r="B38" s="1"/>
      <c r="C38" s="1"/>
      <c r="D38" s="1"/>
      <c r="E38" s="1" t="s">
        <v>42</v>
      </c>
      <c r="F38" s="15">
        <v>500.11</v>
      </c>
      <c r="G38" s="15"/>
      <c r="H38" s="15">
        <v>0</v>
      </c>
      <c r="I38" s="15"/>
      <c r="J38" s="15">
        <f>ROUND((F38-H38),5)</f>
        <v>500.11</v>
      </c>
      <c r="K38" s="15"/>
      <c r="L38" s="15">
        <v>1000.22</v>
      </c>
      <c r="M38" s="15"/>
      <c r="N38" s="15">
        <v>0</v>
      </c>
      <c r="O38" s="15"/>
      <c r="P38" s="15">
        <f>ROUND((L38-N38),5)</f>
        <v>1000.22</v>
      </c>
      <c r="Q38" s="15"/>
      <c r="R38" s="15">
        <v>0</v>
      </c>
    </row>
    <row r="39" spans="1:18" x14ac:dyDescent="0.25">
      <c r="A39" s="1"/>
      <c r="B39" s="1"/>
      <c r="C39" s="1"/>
      <c r="D39" s="1"/>
      <c r="E39" s="1" t="s">
        <v>43</v>
      </c>
      <c r="F39" s="15">
        <v>16655.95</v>
      </c>
      <c r="G39" s="15"/>
      <c r="H39" s="15">
        <v>19430</v>
      </c>
      <c r="I39" s="15"/>
      <c r="J39" s="15">
        <f>ROUND((F39-H39),5)</f>
        <v>-2774.05</v>
      </c>
      <c r="K39" s="15"/>
      <c r="L39" s="15">
        <v>37358.46</v>
      </c>
      <c r="M39" s="15"/>
      <c r="N39" s="15">
        <v>38860</v>
      </c>
      <c r="O39" s="15"/>
      <c r="P39" s="15">
        <f>ROUND((L39-N39),5)</f>
        <v>-1501.54</v>
      </c>
      <c r="Q39" s="15"/>
      <c r="R39" s="15">
        <v>252580</v>
      </c>
    </row>
    <row r="40" spans="1:18" x14ac:dyDescent="0.25">
      <c r="A40" s="1"/>
      <c r="B40" s="1"/>
      <c r="C40" s="1"/>
      <c r="D40" s="1"/>
      <c r="E40" s="1" t="s">
        <v>44</v>
      </c>
      <c r="F40" s="15">
        <v>930.85</v>
      </c>
      <c r="G40" s="15"/>
      <c r="H40" s="15">
        <v>1100</v>
      </c>
      <c r="I40" s="15"/>
      <c r="J40" s="15">
        <f>ROUND((F40-H40),5)</f>
        <v>-169.15</v>
      </c>
      <c r="K40" s="15"/>
      <c r="L40" s="15">
        <v>-1613.33</v>
      </c>
      <c r="M40" s="15"/>
      <c r="N40" s="15">
        <v>2200</v>
      </c>
      <c r="O40" s="15"/>
      <c r="P40" s="15">
        <f>ROUND((L40-N40),5)</f>
        <v>-3813.33</v>
      </c>
      <c r="Q40" s="15"/>
      <c r="R40" s="15">
        <v>14600</v>
      </c>
    </row>
    <row r="41" spans="1:18" x14ac:dyDescent="0.25">
      <c r="A41" s="1"/>
      <c r="B41" s="1"/>
      <c r="C41" s="1"/>
      <c r="D41" s="1"/>
      <c r="E41" s="1" t="s">
        <v>45</v>
      </c>
      <c r="F41" s="15">
        <v>430.44</v>
      </c>
      <c r="G41" s="15"/>
      <c r="H41" s="15">
        <v>750</v>
      </c>
      <c r="I41" s="15"/>
      <c r="J41" s="15">
        <f>ROUND((F41-H41),5)</f>
        <v>-319.56</v>
      </c>
      <c r="K41" s="15"/>
      <c r="L41" s="15">
        <v>1153.2</v>
      </c>
      <c r="M41" s="15"/>
      <c r="N41" s="15">
        <v>1500</v>
      </c>
      <c r="O41" s="15"/>
      <c r="P41" s="15">
        <f>ROUND((L41-N41),5)</f>
        <v>-346.8</v>
      </c>
      <c r="Q41" s="15"/>
      <c r="R41" s="15">
        <v>14820</v>
      </c>
    </row>
    <row r="42" spans="1:18" x14ac:dyDescent="0.25">
      <c r="A42" s="1"/>
      <c r="B42" s="1"/>
      <c r="C42" s="1"/>
      <c r="D42" s="1"/>
      <c r="E42" s="1" t="s">
        <v>46</v>
      </c>
      <c r="F42" s="15">
        <v>738</v>
      </c>
      <c r="G42" s="15"/>
      <c r="H42" s="15">
        <v>750</v>
      </c>
      <c r="I42" s="15"/>
      <c r="J42" s="15">
        <f>ROUND((F42-H42),5)</f>
        <v>-12</v>
      </c>
      <c r="K42" s="15"/>
      <c r="L42" s="15">
        <v>1476</v>
      </c>
      <c r="M42" s="15"/>
      <c r="N42" s="15">
        <v>1500</v>
      </c>
      <c r="O42" s="15"/>
      <c r="P42" s="15">
        <f>ROUND((L42-N42),5)</f>
        <v>-24</v>
      </c>
      <c r="Q42" s="15"/>
      <c r="R42" s="15">
        <v>9000</v>
      </c>
    </row>
    <row r="43" spans="1:18" x14ac:dyDescent="0.25">
      <c r="A43" s="1"/>
      <c r="B43" s="1"/>
      <c r="C43" s="1"/>
      <c r="D43" s="1"/>
      <c r="E43" s="1" t="s">
        <v>47</v>
      </c>
      <c r="F43" s="15">
        <v>0</v>
      </c>
      <c r="G43" s="15"/>
      <c r="H43" s="15">
        <v>100</v>
      </c>
      <c r="I43" s="15"/>
      <c r="J43" s="15">
        <f>ROUND((F43-H43),5)</f>
        <v>-100</v>
      </c>
      <c r="K43" s="15"/>
      <c r="L43" s="15">
        <v>0</v>
      </c>
      <c r="M43" s="15"/>
      <c r="N43" s="15">
        <v>100</v>
      </c>
      <c r="O43" s="15"/>
      <c r="P43" s="15">
        <f>ROUND((L43-N43),5)</f>
        <v>-100</v>
      </c>
      <c r="Q43" s="15"/>
      <c r="R43" s="15">
        <v>1000</v>
      </c>
    </row>
    <row r="44" spans="1:18" ht="15.75" thickBot="1" x14ac:dyDescent="0.3">
      <c r="A44" s="1"/>
      <c r="B44" s="1"/>
      <c r="C44" s="1"/>
      <c r="D44" s="1"/>
      <c r="E44" s="1" t="s">
        <v>48</v>
      </c>
      <c r="F44" s="17">
        <v>60.75</v>
      </c>
      <c r="G44" s="15"/>
      <c r="H44" s="17">
        <v>100</v>
      </c>
      <c r="I44" s="15"/>
      <c r="J44" s="17">
        <f>ROUND((F44-H44),5)</f>
        <v>-39.25</v>
      </c>
      <c r="K44" s="15"/>
      <c r="L44" s="17">
        <v>121.49</v>
      </c>
      <c r="M44" s="15"/>
      <c r="N44" s="17">
        <v>200</v>
      </c>
      <c r="O44" s="15"/>
      <c r="P44" s="17">
        <f>ROUND((L44-N44),5)</f>
        <v>-78.510000000000005</v>
      </c>
      <c r="Q44" s="15"/>
      <c r="R44" s="17">
        <v>1000</v>
      </c>
    </row>
    <row r="45" spans="1:18" ht="15.75" thickBot="1" x14ac:dyDescent="0.3">
      <c r="A45" s="1"/>
      <c r="B45" s="1"/>
      <c r="C45" s="1"/>
      <c r="D45" s="1" t="s">
        <v>49</v>
      </c>
      <c r="E45" s="1"/>
      <c r="F45" s="19">
        <f>ROUND(SUM(F23:F44),5)</f>
        <v>22405.38</v>
      </c>
      <c r="G45" s="15"/>
      <c r="H45" s="19">
        <f>ROUND(SUM(H23:H44),5)</f>
        <v>29860</v>
      </c>
      <c r="I45" s="15"/>
      <c r="J45" s="19">
        <f>ROUND((F45-H45),5)</f>
        <v>-7454.62</v>
      </c>
      <c r="K45" s="15"/>
      <c r="L45" s="19">
        <f>ROUND(SUM(L23:L44),5)</f>
        <v>48565.13</v>
      </c>
      <c r="M45" s="15"/>
      <c r="N45" s="19">
        <f>ROUND(SUM(N23:N44),5)</f>
        <v>59070</v>
      </c>
      <c r="O45" s="15"/>
      <c r="P45" s="19">
        <f>ROUND((L45-N45),5)</f>
        <v>-10504.87</v>
      </c>
      <c r="Q45" s="15"/>
      <c r="R45" s="19">
        <f>ROUND(SUM(R23:R44),5)</f>
        <v>426950</v>
      </c>
    </row>
    <row r="46" spans="1:18" ht="15.75" thickBot="1" x14ac:dyDescent="0.3">
      <c r="A46" s="1"/>
      <c r="B46" s="1" t="s">
        <v>50</v>
      </c>
      <c r="C46" s="1"/>
      <c r="D46" s="1"/>
      <c r="E46" s="1"/>
      <c r="F46" s="19">
        <f>ROUND(F6+F22-F45,5)</f>
        <v>-15713.6</v>
      </c>
      <c r="G46" s="15"/>
      <c r="H46" s="19">
        <f>ROUND(H6+H22-H45,5)</f>
        <v>-34860</v>
      </c>
      <c r="I46" s="15"/>
      <c r="J46" s="19">
        <f>ROUND((F46-H46),5)</f>
        <v>19146.400000000001</v>
      </c>
      <c r="K46" s="15"/>
      <c r="L46" s="19">
        <f>ROUND(L6+L22-L45,5)</f>
        <v>-38373.89</v>
      </c>
      <c r="M46" s="15"/>
      <c r="N46" s="19">
        <f>ROUND(N6+N22-N45,5)</f>
        <v>-3066</v>
      </c>
      <c r="O46" s="15"/>
      <c r="P46" s="19">
        <f>ROUND((L46-N46),5)</f>
        <v>-35307.89</v>
      </c>
      <c r="Q46" s="15"/>
      <c r="R46" s="19">
        <f>ROUND(R6+R22-R45,5)</f>
        <v>9635</v>
      </c>
    </row>
    <row r="47" spans="1:18" s="5" customFormat="1" ht="12" thickBot="1" x14ac:dyDescent="0.25">
      <c r="A47" s="1" t="s">
        <v>51</v>
      </c>
      <c r="B47" s="1"/>
      <c r="C47" s="1"/>
      <c r="D47" s="1"/>
      <c r="E47" s="1"/>
      <c r="F47" s="20">
        <f>F46</f>
        <v>-15713.6</v>
      </c>
      <c r="G47" s="21"/>
      <c r="H47" s="20">
        <f>H46</f>
        <v>-34860</v>
      </c>
      <c r="I47" s="21"/>
      <c r="J47" s="20">
        <f>ROUND((F47-H47),5)</f>
        <v>19146.400000000001</v>
      </c>
      <c r="K47" s="21"/>
      <c r="L47" s="20">
        <f>L46</f>
        <v>-38373.89</v>
      </c>
      <c r="M47" s="21"/>
      <c r="N47" s="20">
        <f>N46</f>
        <v>-3066</v>
      </c>
      <c r="O47" s="21"/>
      <c r="P47" s="20">
        <f>ROUND((L47-N47),5)</f>
        <v>-35307.89</v>
      </c>
      <c r="Q47" s="21"/>
      <c r="R47" s="20">
        <f>R46</f>
        <v>9635</v>
      </c>
    </row>
    <row r="48" spans="1:18" ht="15.75" thickTop="1" x14ac:dyDescent="0.25"/>
  </sheetData>
  <pageMargins left="0.7" right="0.7" top="0.75" bottom="0.75" header="0.1" footer="0.3"/>
  <pageSetup scale="48" orientation="portrait" horizontalDpi="0" verticalDpi="0" r:id="rId1"/>
  <headerFooter>
    <oddFooter>&amp;R&amp;"Arial,Bold"&amp;8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35C5-9134-4F12-BAD4-00E9BA1AD59A}">
  <dimension ref="A1:F51"/>
  <sheetViews>
    <sheetView tabSelected="1" workbookViewId="0">
      <selection activeCell="I23" sqref="I23"/>
    </sheetView>
  </sheetViews>
  <sheetFormatPr defaultRowHeight="15" x14ac:dyDescent="0.25"/>
  <cols>
    <col min="1" max="4" width="3" style="5" customWidth="1"/>
    <col min="5" max="5" width="27.85546875" style="5" customWidth="1"/>
    <col min="6" max="6" width="11.5703125" style="9" bestFit="1" customWidth="1"/>
  </cols>
  <sheetData>
    <row r="1" spans="1:6" ht="15.75" x14ac:dyDescent="0.25">
      <c r="A1" s="23" t="s">
        <v>0</v>
      </c>
      <c r="B1" s="24"/>
      <c r="C1" s="24"/>
      <c r="D1" s="24"/>
      <c r="E1" s="24"/>
      <c r="F1" s="10"/>
    </row>
    <row r="2" spans="1:6" ht="18" x14ac:dyDescent="0.25">
      <c r="A2" s="25" t="s">
        <v>54</v>
      </c>
      <c r="B2" s="24"/>
      <c r="C2" s="24"/>
      <c r="D2" s="24"/>
      <c r="E2" s="24"/>
      <c r="F2" s="10"/>
    </row>
    <row r="3" spans="1:6" x14ac:dyDescent="0.25">
      <c r="A3" s="26" t="s">
        <v>55</v>
      </c>
      <c r="B3" s="24"/>
      <c r="C3" s="24"/>
      <c r="D3" s="24"/>
      <c r="E3" s="24"/>
      <c r="F3" s="10" t="s">
        <v>2</v>
      </c>
    </row>
    <row r="4" spans="1:6" s="7" customFormat="1" ht="15.75" thickBot="1" x14ac:dyDescent="0.3">
      <c r="A4" s="6"/>
      <c r="B4" s="6"/>
      <c r="C4" s="6"/>
      <c r="D4" s="6"/>
      <c r="E4" s="6"/>
      <c r="F4" s="27" t="s">
        <v>56</v>
      </c>
    </row>
    <row r="5" spans="1:6" ht="15.75" thickTop="1" x14ac:dyDescent="0.25">
      <c r="A5" s="1" t="s">
        <v>57</v>
      </c>
      <c r="B5" s="1"/>
      <c r="C5" s="1"/>
      <c r="D5" s="1"/>
      <c r="E5" s="1"/>
      <c r="F5" s="15"/>
    </row>
    <row r="6" spans="1:6" x14ac:dyDescent="0.25">
      <c r="A6" s="1"/>
      <c r="B6" s="1" t="s">
        <v>58</v>
      </c>
      <c r="C6" s="1"/>
      <c r="D6" s="1"/>
      <c r="E6" s="1"/>
      <c r="F6" s="15"/>
    </row>
    <row r="7" spans="1:6" x14ac:dyDescent="0.25">
      <c r="A7" s="1"/>
      <c r="B7" s="1"/>
      <c r="C7" s="1" t="s">
        <v>59</v>
      </c>
      <c r="D7" s="1"/>
      <c r="E7" s="1"/>
      <c r="F7" s="15"/>
    </row>
    <row r="8" spans="1:6" x14ac:dyDescent="0.25">
      <c r="A8" s="1"/>
      <c r="B8" s="1"/>
      <c r="C8" s="1"/>
      <c r="D8" s="1" t="s">
        <v>60</v>
      </c>
      <c r="E8" s="1"/>
      <c r="F8" s="15">
        <v>116.37</v>
      </c>
    </row>
    <row r="9" spans="1:6" x14ac:dyDescent="0.25">
      <c r="A9" s="1"/>
      <c r="B9" s="1"/>
      <c r="C9" s="1"/>
      <c r="D9" s="1" t="s">
        <v>61</v>
      </c>
      <c r="E9" s="1"/>
      <c r="F9" s="15">
        <v>525672.49</v>
      </c>
    </row>
    <row r="10" spans="1:6" ht="15.75" thickBot="1" x14ac:dyDescent="0.3">
      <c r="A10" s="1"/>
      <c r="B10" s="1"/>
      <c r="C10" s="1"/>
      <c r="D10" s="1" t="s">
        <v>62</v>
      </c>
      <c r="E10" s="1"/>
      <c r="F10" s="16">
        <v>113.38</v>
      </c>
    </row>
    <row r="11" spans="1:6" x14ac:dyDescent="0.25">
      <c r="A11" s="1"/>
      <c r="B11" s="1"/>
      <c r="C11" s="1" t="s">
        <v>63</v>
      </c>
      <c r="D11" s="1"/>
      <c r="E11" s="1"/>
      <c r="F11" s="15">
        <f>ROUND(SUM(F7:F10),5)</f>
        <v>525902.24</v>
      </c>
    </row>
    <row r="12" spans="1:6" x14ac:dyDescent="0.25">
      <c r="A12" s="1"/>
      <c r="B12" s="1"/>
      <c r="C12" s="1" t="s">
        <v>64</v>
      </c>
      <c r="D12" s="1"/>
      <c r="E12" s="1"/>
      <c r="F12" s="15"/>
    </row>
    <row r="13" spans="1:6" ht="15.75" thickBot="1" x14ac:dyDescent="0.3">
      <c r="A13" s="1"/>
      <c r="B13" s="1"/>
      <c r="C13" s="1"/>
      <c r="D13" s="1" t="s">
        <v>65</v>
      </c>
      <c r="E13" s="1"/>
      <c r="F13" s="16">
        <v>95485.37</v>
      </c>
    </row>
    <row r="14" spans="1:6" x14ac:dyDescent="0.25">
      <c r="A14" s="1"/>
      <c r="B14" s="1"/>
      <c r="C14" s="1" t="s">
        <v>66</v>
      </c>
      <c r="D14" s="1"/>
      <c r="E14" s="1"/>
      <c r="F14" s="15">
        <f>ROUND(SUM(F12:F13),5)</f>
        <v>95485.37</v>
      </c>
    </row>
    <row r="15" spans="1:6" x14ac:dyDescent="0.25">
      <c r="A15" s="1"/>
      <c r="B15" s="1"/>
      <c r="C15" s="1" t="s">
        <v>67</v>
      </c>
      <c r="D15" s="1"/>
      <c r="E15" s="1"/>
      <c r="F15" s="15"/>
    </row>
    <row r="16" spans="1:6" ht="15.75" thickBot="1" x14ac:dyDescent="0.3">
      <c r="A16" s="1"/>
      <c r="B16" s="1"/>
      <c r="C16" s="1"/>
      <c r="D16" s="1" t="s">
        <v>68</v>
      </c>
      <c r="E16" s="1"/>
      <c r="F16" s="15">
        <v>15237.81</v>
      </c>
    </row>
    <row r="17" spans="1:6" ht="15.75" thickBot="1" x14ac:dyDescent="0.3">
      <c r="A17" s="1"/>
      <c r="B17" s="1"/>
      <c r="C17" s="1" t="s">
        <v>69</v>
      </c>
      <c r="D17" s="1"/>
      <c r="E17" s="1"/>
      <c r="F17" s="18">
        <f>ROUND(SUM(F15:F16),5)</f>
        <v>15237.81</v>
      </c>
    </row>
    <row r="18" spans="1:6" x14ac:dyDescent="0.25">
      <c r="A18" s="1"/>
      <c r="B18" s="1" t="s">
        <v>70</v>
      </c>
      <c r="C18" s="1"/>
      <c r="D18" s="1"/>
      <c r="E18" s="1"/>
      <c r="F18" s="15">
        <f>ROUND(F6+F11+F14+F17,5)</f>
        <v>636625.42000000004</v>
      </c>
    </row>
    <row r="19" spans="1:6" x14ac:dyDescent="0.25">
      <c r="A19" s="1"/>
      <c r="B19" s="1" t="s">
        <v>71</v>
      </c>
      <c r="C19" s="1"/>
      <c r="D19" s="1"/>
      <c r="E19" s="1"/>
      <c r="F19" s="15"/>
    </row>
    <row r="20" spans="1:6" x14ac:dyDescent="0.25">
      <c r="A20" s="1"/>
      <c r="B20" s="1"/>
      <c r="C20" s="1" t="s">
        <v>72</v>
      </c>
      <c r="D20" s="1"/>
      <c r="E20" s="1"/>
      <c r="F20" s="15">
        <v>24152.03</v>
      </c>
    </row>
    <row r="21" spans="1:6" x14ac:dyDescent="0.25">
      <c r="A21" s="1"/>
      <c r="B21" s="1"/>
      <c r="C21" s="1" t="s">
        <v>73</v>
      </c>
      <c r="D21" s="1"/>
      <c r="E21" s="1"/>
      <c r="F21" s="15">
        <v>-6859.42</v>
      </c>
    </row>
    <row r="22" spans="1:6" x14ac:dyDescent="0.25">
      <c r="A22" s="1"/>
      <c r="B22" s="1"/>
      <c r="C22" s="1" t="s">
        <v>74</v>
      </c>
      <c r="D22" s="1"/>
      <c r="E22" s="1"/>
      <c r="F22" s="15">
        <v>21071.74</v>
      </c>
    </row>
    <row r="23" spans="1:6" ht="15.75" thickBot="1" x14ac:dyDescent="0.3">
      <c r="A23" s="1"/>
      <c r="B23" s="1"/>
      <c r="C23" s="1" t="s">
        <v>75</v>
      </c>
      <c r="D23" s="1"/>
      <c r="E23" s="1"/>
      <c r="F23" s="15">
        <v>-16444.099999999999</v>
      </c>
    </row>
    <row r="24" spans="1:6" ht="15.75" thickBot="1" x14ac:dyDescent="0.3">
      <c r="A24" s="1"/>
      <c r="B24" s="1" t="s">
        <v>76</v>
      </c>
      <c r="C24" s="1"/>
      <c r="D24" s="1"/>
      <c r="E24" s="1"/>
      <c r="F24" s="19">
        <f>ROUND(SUM(F19:F23),5)</f>
        <v>21920.25</v>
      </c>
    </row>
    <row r="25" spans="1:6" s="5" customFormat="1" ht="12" thickBot="1" x14ac:dyDescent="0.25">
      <c r="A25" s="1" t="s">
        <v>77</v>
      </c>
      <c r="B25" s="1"/>
      <c r="C25" s="1"/>
      <c r="D25" s="1"/>
      <c r="E25" s="1"/>
      <c r="F25" s="20">
        <f>ROUND(F5+F18+F24,5)</f>
        <v>658545.67000000004</v>
      </c>
    </row>
    <row r="26" spans="1:6" ht="15.75" thickTop="1" x14ac:dyDescent="0.25">
      <c r="A26" s="1" t="s">
        <v>78</v>
      </c>
      <c r="B26" s="1"/>
      <c r="C26" s="1"/>
      <c r="D26" s="1"/>
      <c r="E26" s="1"/>
      <c r="F26" s="15"/>
    </row>
    <row r="27" spans="1:6" x14ac:dyDescent="0.25">
      <c r="A27" s="1"/>
      <c r="B27" s="1" t="s">
        <v>79</v>
      </c>
      <c r="C27" s="1"/>
      <c r="D27" s="1"/>
      <c r="E27" s="1"/>
      <c r="F27" s="15"/>
    </row>
    <row r="28" spans="1:6" x14ac:dyDescent="0.25">
      <c r="A28" s="1"/>
      <c r="B28" s="1"/>
      <c r="C28" s="1" t="s">
        <v>80</v>
      </c>
      <c r="D28" s="1"/>
      <c r="E28" s="1"/>
      <c r="F28" s="15"/>
    </row>
    <row r="29" spans="1:6" x14ac:dyDescent="0.25">
      <c r="A29" s="1"/>
      <c r="B29" s="1"/>
      <c r="C29" s="1"/>
      <c r="D29" s="1" t="s">
        <v>81</v>
      </c>
      <c r="E29" s="1"/>
      <c r="F29" s="15"/>
    </row>
    <row r="30" spans="1:6" ht="15.75" thickBot="1" x14ac:dyDescent="0.3">
      <c r="A30" s="1"/>
      <c r="B30" s="1"/>
      <c r="C30" s="1"/>
      <c r="D30" s="1"/>
      <c r="E30" s="1" t="s">
        <v>82</v>
      </c>
      <c r="F30" s="16">
        <v>-300.7</v>
      </c>
    </row>
    <row r="31" spans="1:6" x14ac:dyDescent="0.25">
      <c r="A31" s="1"/>
      <c r="B31" s="1"/>
      <c r="C31" s="1"/>
      <c r="D31" s="1" t="s">
        <v>83</v>
      </c>
      <c r="E31" s="1"/>
      <c r="F31" s="15">
        <f>ROUND(SUM(F29:F30),5)</f>
        <v>-300.7</v>
      </c>
    </row>
    <row r="32" spans="1:6" x14ac:dyDescent="0.25">
      <c r="A32" s="1"/>
      <c r="B32" s="1"/>
      <c r="C32" s="1"/>
      <c r="D32" s="1" t="s">
        <v>84</v>
      </c>
      <c r="E32" s="1"/>
      <c r="F32" s="15"/>
    </row>
    <row r="33" spans="1:6" x14ac:dyDescent="0.25">
      <c r="A33" s="1"/>
      <c r="B33" s="1"/>
      <c r="C33" s="1"/>
      <c r="D33" s="1"/>
      <c r="E33" s="1" t="s">
        <v>85</v>
      </c>
      <c r="F33" s="15">
        <v>-18.41</v>
      </c>
    </row>
    <row r="34" spans="1:6" ht="15.75" thickBot="1" x14ac:dyDescent="0.3">
      <c r="A34" s="1"/>
      <c r="B34" s="1"/>
      <c r="C34" s="1"/>
      <c r="D34" s="1"/>
      <c r="E34" s="1" t="s">
        <v>86</v>
      </c>
      <c r="F34" s="16">
        <v>591.54</v>
      </c>
    </row>
    <row r="35" spans="1:6" x14ac:dyDescent="0.25">
      <c r="A35" s="1"/>
      <c r="B35" s="1"/>
      <c r="C35" s="1"/>
      <c r="D35" s="1" t="s">
        <v>87</v>
      </c>
      <c r="E35" s="1"/>
      <c r="F35" s="15">
        <f>ROUND(SUM(F32:F34),5)</f>
        <v>573.13</v>
      </c>
    </row>
    <row r="36" spans="1:6" x14ac:dyDescent="0.25">
      <c r="A36" s="1"/>
      <c r="B36" s="1"/>
      <c r="C36" s="1"/>
      <c r="D36" s="1" t="s">
        <v>88</v>
      </c>
      <c r="E36" s="1"/>
      <c r="F36" s="15"/>
    </row>
    <row r="37" spans="1:6" x14ac:dyDescent="0.25">
      <c r="A37" s="1"/>
      <c r="B37" s="1"/>
      <c r="C37" s="1"/>
      <c r="D37" s="1"/>
      <c r="E37" s="1" t="s">
        <v>89</v>
      </c>
      <c r="F37" s="15">
        <v>40000</v>
      </c>
    </row>
    <row r="38" spans="1:6" x14ac:dyDescent="0.25">
      <c r="A38" s="1"/>
      <c r="B38" s="1"/>
      <c r="C38" s="1"/>
      <c r="D38" s="1"/>
      <c r="E38" s="1" t="s">
        <v>90</v>
      </c>
      <c r="F38" s="15">
        <v>11533.86</v>
      </c>
    </row>
    <row r="39" spans="1:6" x14ac:dyDescent="0.25">
      <c r="A39" s="1"/>
      <c r="B39" s="1"/>
      <c r="C39" s="1"/>
      <c r="D39" s="1"/>
      <c r="E39" s="1" t="s">
        <v>91</v>
      </c>
      <c r="F39" s="15">
        <v>7372.95</v>
      </c>
    </row>
    <row r="40" spans="1:6" ht="15.75" thickBot="1" x14ac:dyDescent="0.3">
      <c r="A40" s="1"/>
      <c r="B40" s="1"/>
      <c r="C40" s="1"/>
      <c r="D40" s="1"/>
      <c r="E40" s="1" t="s">
        <v>92</v>
      </c>
      <c r="F40" s="15">
        <v>-351.39</v>
      </c>
    </row>
    <row r="41" spans="1:6" ht="15.75" thickBot="1" x14ac:dyDescent="0.3">
      <c r="A41" s="1"/>
      <c r="B41" s="1"/>
      <c r="C41" s="1"/>
      <c r="D41" s="1" t="s">
        <v>93</v>
      </c>
      <c r="E41" s="1"/>
      <c r="F41" s="19">
        <f>ROUND(SUM(F36:F40),5)</f>
        <v>58555.42</v>
      </c>
    </row>
    <row r="42" spans="1:6" ht="15.75" thickBot="1" x14ac:dyDescent="0.3">
      <c r="A42" s="1"/>
      <c r="B42" s="1"/>
      <c r="C42" s="1" t="s">
        <v>94</v>
      </c>
      <c r="D42" s="1"/>
      <c r="E42" s="1"/>
      <c r="F42" s="18">
        <f>ROUND(F28+F31+F35+F41,5)</f>
        <v>58827.85</v>
      </c>
    </row>
    <row r="43" spans="1:6" x14ac:dyDescent="0.25">
      <c r="A43" s="1"/>
      <c r="B43" s="1" t="s">
        <v>95</v>
      </c>
      <c r="C43" s="1"/>
      <c r="D43" s="1"/>
      <c r="E43" s="1"/>
      <c r="F43" s="15">
        <f>ROUND(F27+F42,5)</f>
        <v>58827.85</v>
      </c>
    </row>
    <row r="44" spans="1:6" x14ac:dyDescent="0.25">
      <c r="A44" s="1"/>
      <c r="B44" s="1" t="s">
        <v>96</v>
      </c>
      <c r="C44" s="1"/>
      <c r="D44" s="1"/>
      <c r="E44" s="1"/>
      <c r="F44" s="15"/>
    </row>
    <row r="45" spans="1:6" x14ac:dyDescent="0.25">
      <c r="A45" s="1"/>
      <c r="B45" s="1"/>
      <c r="C45" s="1" t="s">
        <v>97</v>
      </c>
      <c r="D45" s="1"/>
      <c r="E45" s="1"/>
      <c r="F45" s="15">
        <v>25000</v>
      </c>
    </row>
    <row r="46" spans="1:6" x14ac:dyDescent="0.25">
      <c r="A46" s="1"/>
      <c r="B46" s="1"/>
      <c r="C46" s="1" t="s">
        <v>98</v>
      </c>
      <c r="D46" s="1"/>
      <c r="E46" s="1"/>
      <c r="F46" s="15">
        <v>609109.71</v>
      </c>
    </row>
    <row r="47" spans="1:6" x14ac:dyDescent="0.25">
      <c r="A47" s="1"/>
      <c r="B47" s="1"/>
      <c r="C47" s="1" t="s">
        <v>99</v>
      </c>
      <c r="D47" s="1"/>
      <c r="E47" s="1"/>
      <c r="F47" s="15">
        <v>3982</v>
      </c>
    </row>
    <row r="48" spans="1:6" ht="15.75" thickBot="1" x14ac:dyDescent="0.3">
      <c r="A48" s="1"/>
      <c r="B48" s="1"/>
      <c r="C48" s="1" t="s">
        <v>51</v>
      </c>
      <c r="D48" s="1"/>
      <c r="E48" s="1"/>
      <c r="F48" s="15">
        <v>-38373.89</v>
      </c>
    </row>
    <row r="49" spans="1:6" ht="15.75" thickBot="1" x14ac:dyDescent="0.3">
      <c r="A49" s="1"/>
      <c r="B49" s="1" t="s">
        <v>100</v>
      </c>
      <c r="C49" s="1"/>
      <c r="D49" s="1"/>
      <c r="E49" s="1"/>
      <c r="F49" s="19">
        <f>ROUND(SUM(F44:F48),5)</f>
        <v>599717.81999999995</v>
      </c>
    </row>
    <row r="50" spans="1:6" s="5" customFormat="1" ht="12" thickBot="1" x14ac:dyDescent="0.25">
      <c r="A50" s="1" t="s">
        <v>101</v>
      </c>
      <c r="B50" s="1"/>
      <c r="C50" s="1"/>
      <c r="D50" s="1"/>
      <c r="E50" s="1"/>
      <c r="F50" s="20">
        <f>ROUND(F26+F43+F49,5)</f>
        <v>658545.67000000004</v>
      </c>
    </row>
    <row r="51" spans="1:6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YTD</vt:lpstr>
      <vt:lpstr>OCT P&amp;L</vt:lpstr>
      <vt:lpstr>BS</vt:lpstr>
      <vt:lpstr>'OCT 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dcterms:created xsi:type="dcterms:W3CDTF">2020-11-12T20:51:21Z</dcterms:created>
  <dcterms:modified xsi:type="dcterms:W3CDTF">2020-11-12T21:16:56Z</dcterms:modified>
</cp:coreProperties>
</file>