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a\Dropbox\Skills Canada Financial statements\2020 Financials\6-June 2020\"/>
    </mc:Choice>
  </mc:AlternateContent>
  <xr:revisionPtr revIDLastSave="0" documentId="13_ncr:1_{26460295-7C14-4F33-AE0F-4E5BEB3B35DD}" xr6:coauthVersionLast="45" xr6:coauthVersionMax="45" xr10:uidLastSave="{00000000-0000-0000-0000-000000000000}"/>
  <bookViews>
    <workbookView xWindow="-120" yWindow="-120" windowWidth="29040" windowHeight="15840" xr2:uid="{AF422065-797E-4715-B148-AA1301C48E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" i="1" l="1"/>
  <c r="K73" i="1"/>
  <c r="G64" i="1" l="1"/>
  <c r="G66" i="1" s="1"/>
  <c r="G54" i="1"/>
  <c r="G58" i="1" s="1"/>
  <c r="G47" i="1"/>
  <c r="I47" i="1" l="1"/>
  <c r="K46" i="1"/>
  <c r="K45" i="1"/>
  <c r="K44" i="1"/>
  <c r="K43" i="1"/>
  <c r="K42" i="1"/>
  <c r="K41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I23" i="1"/>
  <c r="I25" i="1" s="1"/>
  <c r="G23" i="1"/>
  <c r="K22" i="1"/>
  <c r="K20" i="1"/>
  <c r="K19" i="1"/>
  <c r="I17" i="1"/>
  <c r="G17" i="1"/>
  <c r="K16" i="1"/>
  <c r="K15" i="1"/>
  <c r="K14" i="1"/>
  <c r="K13" i="1"/>
  <c r="K12" i="1"/>
  <c r="K11" i="1"/>
  <c r="K23" i="1" l="1"/>
  <c r="K47" i="1"/>
  <c r="G25" i="1"/>
  <c r="G26" i="1" s="1"/>
  <c r="G48" i="1" s="1"/>
  <c r="I26" i="1"/>
  <c r="I48" i="1" s="1"/>
  <c r="I49" i="1" s="1"/>
  <c r="K17" i="1"/>
  <c r="K25" i="1" l="1"/>
  <c r="K26" i="1"/>
  <c r="G49" i="1"/>
  <c r="K49" i="1" s="1"/>
  <c r="K48" i="1"/>
</calcChain>
</file>

<file path=xl/sharedStrings.xml><?xml version="1.0" encoding="utf-8"?>
<sst xmlns="http://schemas.openxmlformats.org/spreadsheetml/2006/main" count="74" uniqueCount="74">
  <si>
    <t>Skills Canada BC</t>
  </si>
  <si>
    <t>Accrual Basis</t>
  </si>
  <si>
    <t>Budget</t>
  </si>
  <si>
    <t>$ Over Budget</t>
  </si>
  <si>
    <t>Ordinary Income/Expense</t>
  </si>
  <si>
    <t>Income</t>
  </si>
  <si>
    <t>48000 · Wage subsidy</t>
  </si>
  <si>
    <t>42032 · ITA</t>
  </si>
  <si>
    <t>42020 · Skills/Compétences Canada Corp</t>
  </si>
  <si>
    <t>42030 · BC Government (AEST)</t>
  </si>
  <si>
    <t>43000 · Sponsorships</t>
  </si>
  <si>
    <t>47200 · Interest Revenue</t>
  </si>
  <si>
    <t>Total Income</t>
  </si>
  <si>
    <t>Cost of Goods Sold</t>
  </si>
  <si>
    <t>51000 · Regional Competitions</t>
  </si>
  <si>
    <t>52000 · Provincial Competitions</t>
  </si>
  <si>
    <t>53000 · National Competitions</t>
  </si>
  <si>
    <t>53010 · Nationals 2020</t>
  </si>
  <si>
    <t>Total 53000 · National Competitions</t>
  </si>
  <si>
    <t>55000 · InSPIRE Program</t>
  </si>
  <si>
    <t>Total COGS</t>
  </si>
  <si>
    <t>Gross Profit</t>
  </si>
  <si>
    <t>Expense</t>
  </si>
  <si>
    <t>61100 · AGM &amp; Board Expenses</t>
  </si>
  <si>
    <t>61200 · Communications &amp; Marketing</t>
  </si>
  <si>
    <t>61400 · Insurance</t>
  </si>
  <si>
    <t>61500 · Interest &amp; Bank Charges</t>
  </si>
  <si>
    <t>61600 · IT, Website &amp; Administration</t>
  </si>
  <si>
    <t>61700 · Memberships &amp; Licences</t>
  </si>
  <si>
    <t>61800 · Office Supplies &amp; Equipment</t>
  </si>
  <si>
    <t>61900 · Postage, Shipping &amp; Delivery</t>
  </si>
  <si>
    <t>62000 · Printing and Copying</t>
  </si>
  <si>
    <t>62100 · Professional Fees</t>
  </si>
  <si>
    <t>62200 · Telecommunications</t>
  </si>
  <si>
    <t>62400 · Travel and Meetings</t>
  </si>
  <si>
    <t>65000 · Amortization</t>
  </si>
  <si>
    <t>66000 · Staff Salaries</t>
  </si>
  <si>
    <t>66100 · Vacation</t>
  </si>
  <si>
    <t>66200 · MERCs</t>
  </si>
  <si>
    <t>66300 · Employee Benefits</t>
  </si>
  <si>
    <t>66400 · Staff Training &amp; Development</t>
  </si>
  <si>
    <t>66500 · Payroll Administration Fees</t>
  </si>
  <si>
    <t>Total Expense</t>
  </si>
  <si>
    <t>Net Ordinary Income</t>
  </si>
  <si>
    <t>Net Income</t>
  </si>
  <si>
    <t>Snapshot of financial position</t>
  </si>
  <si>
    <t>Jan - Jun 20</t>
  </si>
  <si>
    <t>Available funds (cash less in transit chqs)</t>
  </si>
  <si>
    <t>Accounts payable</t>
  </si>
  <si>
    <t>Note 1)</t>
  </si>
  <si>
    <t>Expected deposit-wage subsidy</t>
  </si>
  <si>
    <t>Less:</t>
  </si>
  <si>
    <t>In transit chqs</t>
  </si>
  <si>
    <t>Payables</t>
  </si>
  <si>
    <t>Available funds</t>
  </si>
  <si>
    <t>ESDC Additional funds</t>
  </si>
  <si>
    <t>Note 2)</t>
  </si>
  <si>
    <t>Note 3)</t>
  </si>
  <si>
    <t>Wage Subsidy (CEWS).</t>
  </si>
  <si>
    <t>Revenue</t>
  </si>
  <si>
    <t>Reduced by ESDC claim for the same period</t>
  </si>
  <si>
    <t>Eligible payroll subject to CEWS</t>
  </si>
  <si>
    <t>Wage subsidy receivable under CEWS</t>
  </si>
  <si>
    <t xml:space="preserve">As at July 20, 2020 the bank balance has a balance of </t>
  </si>
  <si>
    <t>Apr-Jun 2020 claim</t>
  </si>
  <si>
    <t>Advances received as of July 20th</t>
  </si>
  <si>
    <t>Funds receivable</t>
  </si>
  <si>
    <t>Skills BC experienced revenue loss in June 2020 when compared to June 2019 revenues and was eligible the Canada Emergency Wage Subsidy.</t>
  </si>
  <si>
    <t>Eligible payroll paid  June10-July 4 2020</t>
  </si>
  <si>
    <t>As at July 20, 2020</t>
  </si>
  <si>
    <t>Note 1</t>
  </si>
  <si>
    <t>Grants receivable</t>
  </si>
  <si>
    <t>Note 2</t>
  </si>
  <si>
    <t>Note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</si>
</sst>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#,##0.0%;\-#,##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23232"/>
      <name val="Arial"/>
      <family val="2"/>
    </font>
    <font>
      <b/>
      <sz val="8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3" fontId="0" fillId="0" borderId="0" xfId="1" applyFont="1"/>
    <xf numFmtId="43" fontId="3" fillId="0" borderId="0" xfId="1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43" fontId="0" fillId="0" borderId="0" xfId="1" applyFont="1" applyBorder="1" applyAlignment="1">
      <alignment horizontal="centerContinuous"/>
    </xf>
    <xf numFmtId="43" fontId="0" fillId="0" borderId="1" xfId="1" applyFont="1" applyBorder="1" applyAlignment="1">
      <alignment horizontal="centerContinuous"/>
    </xf>
    <xf numFmtId="49" fontId="3" fillId="0" borderId="0" xfId="0" applyNumberFormat="1" applyFont="1" applyAlignment="1">
      <alignment horizontal="center"/>
    </xf>
    <xf numFmtId="43" fontId="3" fillId="0" borderId="2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3" fontId="6" fillId="0" borderId="0" xfId="1" applyFont="1"/>
    <xf numFmtId="43" fontId="6" fillId="0" borderId="3" xfId="1" applyFont="1" applyBorder="1"/>
    <xf numFmtId="43" fontId="6" fillId="0" borderId="0" xfId="1" applyFont="1" applyBorder="1"/>
    <xf numFmtId="43" fontId="6" fillId="0" borderId="4" xfId="1" applyFont="1" applyBorder="1"/>
    <xf numFmtId="43" fontId="6" fillId="0" borderId="5" xfId="1" applyFont="1" applyBorder="1"/>
    <xf numFmtId="43" fontId="3" fillId="0" borderId="6" xfId="1" applyFont="1" applyBorder="1"/>
    <xf numFmtId="43" fontId="3" fillId="0" borderId="0" xfId="1" applyFont="1"/>
    <xf numFmtId="0" fontId="3" fillId="0" borderId="0" xfId="0" applyFont="1"/>
    <xf numFmtId="43" fontId="3" fillId="0" borderId="0" xfId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/>
    <xf numFmtId="43" fontId="6" fillId="0" borderId="0" xfId="1" applyFont="1" applyBorder="1" applyAlignment="1">
      <alignment horizontal="center"/>
    </xf>
    <xf numFmtId="0" fontId="6" fillId="0" borderId="0" xfId="0" applyFont="1"/>
    <xf numFmtId="43" fontId="6" fillId="0" borderId="7" xfId="1" applyFont="1" applyBorder="1"/>
    <xf numFmtId="43" fontId="6" fillId="0" borderId="8" xfId="1" applyFont="1" applyBorder="1"/>
    <xf numFmtId="43" fontId="1" fillId="0" borderId="0" xfId="1" applyFont="1"/>
    <xf numFmtId="43" fontId="6" fillId="0" borderId="9" xfId="1" applyFont="1" applyBorder="1"/>
    <xf numFmtId="43" fontId="3" fillId="0" borderId="8" xfId="1" applyFont="1" applyBorder="1"/>
    <xf numFmtId="17" fontId="7" fillId="0" borderId="0" xfId="1" applyNumberFormat="1" applyFont="1"/>
    <xf numFmtId="43" fontId="7" fillId="0" borderId="0" xfId="1" applyFont="1"/>
    <xf numFmtId="43" fontId="8" fillId="0" borderId="0" xfId="1" applyFont="1"/>
    <xf numFmtId="0" fontId="8" fillId="0" borderId="0" xfId="0" applyFont="1"/>
    <xf numFmtId="165" fontId="6" fillId="0" borderId="0" xfId="0" applyNumberFormat="1" applyFont="1"/>
    <xf numFmtId="49" fontId="3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C5036-4255-4776-ADD4-7F1EF0B9847A}">
  <dimension ref="A1:N81"/>
  <sheetViews>
    <sheetView tabSelected="1" zoomScale="154" zoomScaleNormal="154" workbookViewId="0">
      <selection activeCell="N14" sqref="N14"/>
    </sheetView>
  </sheetViews>
  <sheetFormatPr defaultRowHeight="15" outlineLevelRow="1" x14ac:dyDescent="0.25"/>
  <cols>
    <col min="1" max="1" width="1.42578125" style="20" customWidth="1"/>
    <col min="2" max="2" width="1.85546875" style="20" customWidth="1"/>
    <col min="3" max="5" width="3" style="20" customWidth="1"/>
    <col min="6" max="6" width="31.5703125" style="20" customWidth="1"/>
    <col min="7" max="7" width="10.42578125" style="3" customWidth="1"/>
    <col min="8" max="8" width="2.28515625" style="3" customWidth="1"/>
    <col min="9" max="9" width="9.85546875" style="3" bestFit="1" customWidth="1"/>
    <col min="10" max="10" width="2.28515625" style="3" customWidth="1"/>
    <col min="11" max="11" width="12.140625" style="3" bestFit="1" customWidth="1"/>
    <col min="12" max="12" width="9.140625" style="22"/>
  </cols>
  <sheetData>
    <row r="1" spans="1:12" ht="15.75" x14ac:dyDescent="0.25">
      <c r="A1" s="1" t="s">
        <v>0</v>
      </c>
      <c r="B1" s="2"/>
      <c r="C1" s="2"/>
      <c r="D1" s="2"/>
      <c r="E1" s="2"/>
      <c r="F1" s="2"/>
      <c r="K1" s="4"/>
    </row>
    <row r="2" spans="1:12" ht="18" x14ac:dyDescent="0.25">
      <c r="A2" s="5" t="s">
        <v>45</v>
      </c>
      <c r="B2" s="2"/>
      <c r="C2" s="2"/>
      <c r="D2" s="2"/>
      <c r="E2" s="2"/>
      <c r="F2" s="2"/>
      <c r="K2" s="4"/>
    </row>
    <row r="3" spans="1:12" x14ac:dyDescent="0.25">
      <c r="A3" s="6" t="s">
        <v>69</v>
      </c>
      <c r="B3" s="2"/>
      <c r="C3" s="2"/>
      <c r="D3" s="2"/>
      <c r="E3" s="2"/>
      <c r="F3" s="2"/>
      <c r="K3" s="4" t="s">
        <v>1</v>
      </c>
    </row>
    <row r="4" spans="1:12" ht="15.75" thickBot="1" x14ac:dyDescent="0.3">
      <c r="A4" s="2"/>
      <c r="B4" s="2"/>
      <c r="C4" s="2"/>
      <c r="D4" s="2"/>
      <c r="E4" s="2"/>
      <c r="F4" s="2"/>
      <c r="G4" s="7"/>
      <c r="H4" s="8"/>
      <c r="I4" s="7"/>
      <c r="J4" s="8"/>
      <c r="K4" s="7"/>
    </row>
    <row r="5" spans="1:12" s="12" customFormat="1" ht="16.5" thickTop="1" thickBot="1" x14ac:dyDescent="0.3">
      <c r="A5" s="9"/>
      <c r="B5" s="9"/>
      <c r="C5" s="9"/>
      <c r="D5" s="9"/>
      <c r="E5" s="9"/>
      <c r="F5" s="9"/>
      <c r="G5" s="10" t="s">
        <v>46</v>
      </c>
      <c r="H5" s="11"/>
      <c r="I5" s="10" t="s">
        <v>2</v>
      </c>
      <c r="J5" s="11"/>
      <c r="K5" s="10" t="s">
        <v>3</v>
      </c>
      <c r="L5" s="22"/>
    </row>
    <row r="6" spans="1:12" s="12" customFormat="1" ht="15.75" thickTop="1" x14ac:dyDescent="0.25">
      <c r="A6" s="9"/>
      <c r="B6" s="22" t="s">
        <v>47</v>
      </c>
      <c r="C6" s="9"/>
      <c r="D6" s="9"/>
      <c r="E6" s="9"/>
      <c r="F6" s="9"/>
      <c r="G6" s="24">
        <v>536770</v>
      </c>
      <c r="H6" s="11"/>
      <c r="I6" s="21"/>
      <c r="J6" s="11"/>
      <c r="K6" s="21"/>
      <c r="L6" s="36" t="s">
        <v>70</v>
      </c>
    </row>
    <row r="7" spans="1:12" s="12" customFormat="1" x14ac:dyDescent="0.25">
      <c r="A7" s="9"/>
      <c r="B7" s="22" t="s">
        <v>48</v>
      </c>
      <c r="C7" s="9"/>
      <c r="D7" s="9"/>
      <c r="E7" s="9"/>
      <c r="F7" s="9"/>
      <c r="G7" s="24">
        <v>594</v>
      </c>
      <c r="H7" s="11"/>
      <c r="I7" s="21"/>
      <c r="J7" s="11"/>
      <c r="K7" s="21"/>
      <c r="L7" s="36"/>
    </row>
    <row r="8" spans="1:12" s="12" customFormat="1" x14ac:dyDescent="0.25">
      <c r="A8" s="9"/>
      <c r="B8" s="22" t="s">
        <v>71</v>
      </c>
      <c r="C8" s="9"/>
      <c r="D8" s="9"/>
      <c r="E8" s="9"/>
      <c r="F8" s="9"/>
      <c r="G8" s="24">
        <v>39163</v>
      </c>
      <c r="H8" s="11"/>
      <c r="I8" s="21"/>
      <c r="J8" s="11"/>
      <c r="K8" s="21"/>
      <c r="L8" s="36" t="s">
        <v>72</v>
      </c>
    </row>
    <row r="9" spans="1:12" x14ac:dyDescent="0.25">
      <c r="A9" s="23"/>
      <c r="B9" s="23" t="s">
        <v>4</v>
      </c>
      <c r="C9" s="23"/>
      <c r="D9" s="23"/>
      <c r="E9" s="23"/>
      <c r="F9" s="23"/>
      <c r="G9" s="13"/>
      <c r="H9" s="13"/>
      <c r="I9" s="13"/>
      <c r="J9" s="13"/>
      <c r="K9" s="13"/>
    </row>
    <row r="10" spans="1:12" x14ac:dyDescent="0.25">
      <c r="A10" s="23"/>
      <c r="B10" s="23"/>
      <c r="C10" s="23"/>
      <c r="D10" s="23" t="s">
        <v>5</v>
      </c>
      <c r="E10" s="23"/>
      <c r="F10" s="23"/>
      <c r="G10" s="13"/>
      <c r="H10" s="13"/>
      <c r="I10" s="13"/>
      <c r="J10" s="13"/>
      <c r="K10" s="13"/>
    </row>
    <row r="11" spans="1:12" x14ac:dyDescent="0.25">
      <c r="A11" s="23"/>
      <c r="B11" s="23"/>
      <c r="C11" s="23"/>
      <c r="D11" s="23"/>
      <c r="E11" s="23" t="s">
        <v>6</v>
      </c>
      <c r="F11" s="23"/>
      <c r="G11" s="13">
        <v>27213.51</v>
      </c>
      <c r="H11" s="13"/>
      <c r="I11" s="13">
        <v>0</v>
      </c>
      <c r="J11" s="13"/>
      <c r="K11" s="13">
        <f t="shared" ref="K11:K17" si="0">ROUND((G11-I11),5)</f>
        <v>27213.51</v>
      </c>
    </row>
    <row r="12" spans="1:12" x14ac:dyDescent="0.25">
      <c r="A12" s="23"/>
      <c r="B12" s="23"/>
      <c r="C12" s="23"/>
      <c r="D12" s="23"/>
      <c r="E12" s="23" t="s">
        <v>7</v>
      </c>
      <c r="F12" s="23"/>
      <c r="G12" s="13">
        <v>150000</v>
      </c>
      <c r="H12" s="13"/>
      <c r="I12" s="13">
        <v>150000</v>
      </c>
      <c r="J12" s="13"/>
      <c r="K12" s="13">
        <f t="shared" si="0"/>
        <v>0</v>
      </c>
    </row>
    <row r="13" spans="1:12" x14ac:dyDescent="0.25">
      <c r="A13" s="23"/>
      <c r="B13" s="23"/>
      <c r="C13" s="23"/>
      <c r="D13" s="23"/>
      <c r="E13" s="23" t="s">
        <v>8</v>
      </c>
      <c r="F13" s="23"/>
      <c r="G13" s="13">
        <v>128172.01</v>
      </c>
      <c r="H13" s="13"/>
      <c r="I13" s="13">
        <v>113700</v>
      </c>
      <c r="J13" s="13"/>
      <c r="K13" s="13">
        <f t="shared" si="0"/>
        <v>14472.01</v>
      </c>
    </row>
    <row r="14" spans="1:12" x14ac:dyDescent="0.25">
      <c r="A14" s="23"/>
      <c r="B14" s="23"/>
      <c r="C14" s="23"/>
      <c r="D14" s="23"/>
      <c r="E14" s="23" t="s">
        <v>9</v>
      </c>
      <c r="F14" s="23"/>
      <c r="G14" s="13">
        <v>250000</v>
      </c>
      <c r="H14" s="13"/>
      <c r="I14" s="13">
        <v>250000</v>
      </c>
      <c r="J14" s="13"/>
      <c r="K14" s="13">
        <f t="shared" si="0"/>
        <v>0</v>
      </c>
    </row>
    <row r="15" spans="1:12" x14ac:dyDescent="0.25">
      <c r="A15" s="23"/>
      <c r="B15" s="23"/>
      <c r="C15" s="23"/>
      <c r="D15" s="23"/>
      <c r="E15" s="23" t="s">
        <v>10</v>
      </c>
      <c r="F15" s="23"/>
      <c r="G15" s="13">
        <v>77000</v>
      </c>
      <c r="H15" s="13"/>
      <c r="I15" s="13">
        <v>80000</v>
      </c>
      <c r="J15" s="13"/>
      <c r="K15" s="13">
        <f t="shared" si="0"/>
        <v>-3000</v>
      </c>
    </row>
    <row r="16" spans="1:12" ht="15.75" thickBot="1" x14ac:dyDescent="0.3">
      <c r="A16" s="23"/>
      <c r="B16" s="23"/>
      <c r="C16" s="23"/>
      <c r="D16" s="23"/>
      <c r="E16" s="23" t="s">
        <v>11</v>
      </c>
      <c r="F16" s="23"/>
      <c r="G16" s="14">
        <v>237.27</v>
      </c>
      <c r="H16" s="13"/>
      <c r="I16" s="14">
        <v>720</v>
      </c>
      <c r="J16" s="13"/>
      <c r="K16" s="14">
        <f t="shared" si="0"/>
        <v>-482.73</v>
      </c>
    </row>
    <row r="17" spans="1:11" x14ac:dyDescent="0.25">
      <c r="A17" s="23"/>
      <c r="B17" s="23"/>
      <c r="C17" s="23"/>
      <c r="D17" s="23" t="s">
        <v>12</v>
      </c>
      <c r="E17" s="23"/>
      <c r="F17" s="23"/>
      <c r="G17" s="13">
        <f>ROUND(SUM(G10:G16),5)</f>
        <v>632622.79</v>
      </c>
      <c r="H17" s="13"/>
      <c r="I17" s="13">
        <f>ROUND(SUM(I10:I16),5)</f>
        <v>594420</v>
      </c>
      <c r="J17" s="13"/>
      <c r="K17" s="13">
        <f t="shared" si="0"/>
        <v>38202.79</v>
      </c>
    </row>
    <row r="18" spans="1:11" ht="15.75" thickBot="1" x14ac:dyDescent="0.3">
      <c r="A18" s="23"/>
      <c r="B18" s="23"/>
      <c r="C18" s="23"/>
      <c r="D18" s="23" t="s">
        <v>13</v>
      </c>
      <c r="E18" s="23"/>
      <c r="F18" s="23"/>
      <c r="G18" s="13"/>
      <c r="H18" s="13"/>
      <c r="I18" s="13"/>
      <c r="J18" s="13"/>
      <c r="K18" s="13"/>
    </row>
    <row r="19" spans="1:11" hidden="1" outlineLevel="1" x14ac:dyDescent="0.25">
      <c r="A19" s="23"/>
      <c r="B19" s="23"/>
      <c r="C19" s="23"/>
      <c r="D19" s="23"/>
      <c r="E19" s="23" t="s">
        <v>14</v>
      </c>
      <c r="F19" s="23"/>
      <c r="G19" s="13">
        <v>126498.65</v>
      </c>
      <c r="H19" s="13"/>
      <c r="I19" s="13">
        <v>101700</v>
      </c>
      <c r="J19" s="13"/>
      <c r="K19" s="13">
        <f>ROUND((G19-I19),5)</f>
        <v>24798.65</v>
      </c>
    </row>
    <row r="20" spans="1:11" hidden="1" outlineLevel="1" x14ac:dyDescent="0.25">
      <c r="A20" s="23"/>
      <c r="B20" s="23"/>
      <c r="C20" s="23"/>
      <c r="D20" s="23"/>
      <c r="E20" s="23" t="s">
        <v>15</v>
      </c>
      <c r="F20" s="23"/>
      <c r="G20" s="13">
        <v>13557.48</v>
      </c>
      <c r="H20" s="13"/>
      <c r="I20" s="13">
        <v>20000</v>
      </c>
      <c r="J20" s="13"/>
      <c r="K20" s="13">
        <f>ROUND((G20-I20),5)</f>
        <v>-6442.52</v>
      </c>
    </row>
    <row r="21" spans="1:11" hidden="1" outlineLevel="1" x14ac:dyDescent="0.25">
      <c r="A21" s="23"/>
      <c r="B21" s="23"/>
      <c r="C21" s="23"/>
      <c r="D21" s="23"/>
      <c r="E21" s="23" t="s">
        <v>16</v>
      </c>
      <c r="F21" s="23"/>
      <c r="G21" s="13"/>
      <c r="H21" s="13"/>
      <c r="I21" s="13"/>
      <c r="J21" s="13"/>
      <c r="K21" s="13"/>
    </row>
    <row r="22" spans="1:11" ht="15.75" hidden="1" outlineLevel="1" thickBot="1" x14ac:dyDescent="0.3">
      <c r="A22" s="23"/>
      <c r="B22" s="23"/>
      <c r="C22" s="23"/>
      <c r="D22" s="23"/>
      <c r="E22" s="23"/>
      <c r="F22" s="23" t="s">
        <v>17</v>
      </c>
      <c r="G22" s="14">
        <v>53.16</v>
      </c>
      <c r="H22" s="13"/>
      <c r="I22" s="14">
        <v>1000</v>
      </c>
      <c r="J22" s="13"/>
      <c r="K22" s="14">
        <f>ROUND((G22-I22),5)</f>
        <v>-946.84</v>
      </c>
    </row>
    <row r="23" spans="1:11" hidden="1" outlineLevel="1" x14ac:dyDescent="0.25">
      <c r="A23" s="23"/>
      <c r="B23" s="23"/>
      <c r="C23" s="23"/>
      <c r="D23" s="23"/>
      <c r="E23" s="23" t="s">
        <v>18</v>
      </c>
      <c r="F23" s="23"/>
      <c r="G23" s="13">
        <f>ROUND(SUM(G21:G22),5)</f>
        <v>53.16</v>
      </c>
      <c r="H23" s="13"/>
      <c r="I23" s="13">
        <f>ROUND(SUM(I21:I22),5)</f>
        <v>1000</v>
      </c>
      <c r="J23" s="13"/>
      <c r="K23" s="13">
        <f>ROUND((G23-I23),5)</f>
        <v>-946.84</v>
      </c>
    </row>
    <row r="24" spans="1:11" ht="15.75" hidden="1" outlineLevel="1" thickBot="1" x14ac:dyDescent="0.3">
      <c r="A24" s="23"/>
      <c r="B24" s="23"/>
      <c r="C24" s="23"/>
      <c r="D24" s="23"/>
      <c r="E24" s="23" t="s">
        <v>19</v>
      </c>
      <c r="F24" s="23"/>
      <c r="G24" s="13">
        <v>25681.119999999999</v>
      </c>
      <c r="H24" s="13"/>
      <c r="I24" s="13">
        <v>30000</v>
      </c>
      <c r="J24" s="13"/>
      <c r="K24" s="13">
        <f>ROUND((G24-I24),5)</f>
        <v>-4318.88</v>
      </c>
    </row>
    <row r="25" spans="1:11" ht="15.75" collapsed="1" thickBot="1" x14ac:dyDescent="0.3">
      <c r="A25" s="23"/>
      <c r="B25" s="23"/>
      <c r="C25" s="23"/>
      <c r="D25" s="23" t="s">
        <v>20</v>
      </c>
      <c r="E25" s="23"/>
      <c r="F25" s="23"/>
      <c r="G25" s="16">
        <f>ROUND(SUM(G18:G20)+SUM(G23:G24),5)</f>
        <v>165790.41</v>
      </c>
      <c r="H25" s="13"/>
      <c r="I25" s="16">
        <f>ROUND(SUM(I18:I20)+SUM(I23:I24),5)</f>
        <v>152700</v>
      </c>
      <c r="J25" s="13"/>
      <c r="K25" s="16">
        <f>ROUND((G25-I25),5)</f>
        <v>13090.41</v>
      </c>
    </row>
    <row r="26" spans="1:11" x14ac:dyDescent="0.25">
      <c r="A26" s="23"/>
      <c r="B26" s="23"/>
      <c r="C26" s="23" t="s">
        <v>21</v>
      </c>
      <c r="D26" s="23"/>
      <c r="E26" s="23"/>
      <c r="F26" s="23"/>
      <c r="G26" s="13">
        <f>ROUND(G17-G25,5)</f>
        <v>466832.38</v>
      </c>
      <c r="H26" s="13"/>
      <c r="I26" s="13">
        <f>ROUND(I17-I25,5)</f>
        <v>441720</v>
      </c>
      <c r="J26" s="13"/>
      <c r="K26" s="13">
        <f>ROUND((G26-I26),5)</f>
        <v>25112.38</v>
      </c>
    </row>
    <row r="27" spans="1:11" ht="15.75" thickBot="1" x14ac:dyDescent="0.3">
      <c r="A27" s="23"/>
      <c r="B27" s="23"/>
      <c r="C27" s="23"/>
      <c r="D27" s="23" t="s">
        <v>22</v>
      </c>
      <c r="E27" s="23"/>
      <c r="F27" s="23"/>
      <c r="G27" s="13"/>
      <c r="H27" s="13"/>
      <c r="I27" s="13"/>
      <c r="J27" s="13"/>
      <c r="K27" s="13"/>
    </row>
    <row r="28" spans="1:11" hidden="1" outlineLevel="1" x14ac:dyDescent="0.25">
      <c r="A28" s="23"/>
      <c r="B28" s="23"/>
      <c r="C28" s="23"/>
      <c r="D28" s="23"/>
      <c r="E28" s="23" t="s">
        <v>23</v>
      </c>
      <c r="F28" s="23"/>
      <c r="G28" s="13">
        <v>1858.65</v>
      </c>
      <c r="H28" s="13"/>
      <c r="I28" s="13">
        <v>3000</v>
      </c>
      <c r="J28" s="13"/>
      <c r="K28" s="13">
        <f t="shared" ref="K28:K39" si="1">ROUND((G28-I28),5)</f>
        <v>-1141.3499999999999</v>
      </c>
    </row>
    <row r="29" spans="1:11" hidden="1" outlineLevel="1" x14ac:dyDescent="0.25">
      <c r="A29" s="23"/>
      <c r="B29" s="23"/>
      <c r="C29" s="23"/>
      <c r="D29" s="23"/>
      <c r="E29" s="23" t="s">
        <v>24</v>
      </c>
      <c r="F29" s="23"/>
      <c r="G29" s="13">
        <v>750.62</v>
      </c>
      <c r="H29" s="13"/>
      <c r="I29" s="13">
        <v>6600</v>
      </c>
      <c r="J29" s="13"/>
      <c r="K29" s="13">
        <f t="shared" si="1"/>
        <v>-5849.38</v>
      </c>
    </row>
    <row r="30" spans="1:11" hidden="1" outlineLevel="1" x14ac:dyDescent="0.25">
      <c r="A30" s="23"/>
      <c r="B30" s="23"/>
      <c r="C30" s="23"/>
      <c r="D30" s="23"/>
      <c r="E30" s="23" t="s">
        <v>25</v>
      </c>
      <c r="F30" s="23"/>
      <c r="G30" s="13">
        <v>1700.04</v>
      </c>
      <c r="H30" s="13"/>
      <c r="I30" s="13">
        <v>4000</v>
      </c>
      <c r="J30" s="13"/>
      <c r="K30" s="13">
        <f t="shared" si="1"/>
        <v>-2299.96</v>
      </c>
    </row>
    <row r="31" spans="1:11" hidden="1" outlineLevel="1" x14ac:dyDescent="0.25">
      <c r="A31" s="23"/>
      <c r="B31" s="23"/>
      <c r="C31" s="23"/>
      <c r="D31" s="23"/>
      <c r="E31" s="23" t="s">
        <v>26</v>
      </c>
      <c r="F31" s="23"/>
      <c r="G31" s="13">
        <v>429.22</v>
      </c>
      <c r="H31" s="13"/>
      <c r="I31" s="13">
        <v>500</v>
      </c>
      <c r="J31" s="13"/>
      <c r="K31" s="13">
        <f t="shared" si="1"/>
        <v>-70.78</v>
      </c>
    </row>
    <row r="32" spans="1:11" hidden="1" outlineLevel="1" x14ac:dyDescent="0.25">
      <c r="A32" s="23"/>
      <c r="B32" s="23"/>
      <c r="C32" s="23"/>
      <c r="D32" s="23"/>
      <c r="E32" s="23" t="s">
        <v>27</v>
      </c>
      <c r="F32" s="23"/>
      <c r="G32" s="13">
        <v>14877.04</v>
      </c>
      <c r="H32" s="13"/>
      <c r="I32" s="13">
        <v>10800</v>
      </c>
      <c r="J32" s="13"/>
      <c r="K32" s="13">
        <f t="shared" si="1"/>
        <v>4077.04</v>
      </c>
    </row>
    <row r="33" spans="1:11" hidden="1" outlineLevel="1" x14ac:dyDescent="0.25">
      <c r="A33" s="23"/>
      <c r="B33" s="23"/>
      <c r="C33" s="23"/>
      <c r="D33" s="23"/>
      <c r="E33" s="23" t="s">
        <v>28</v>
      </c>
      <c r="F33" s="23"/>
      <c r="G33" s="13">
        <v>541.25</v>
      </c>
      <c r="H33" s="13"/>
      <c r="I33" s="13">
        <v>700</v>
      </c>
      <c r="J33" s="13"/>
      <c r="K33" s="13">
        <f t="shared" si="1"/>
        <v>-158.75</v>
      </c>
    </row>
    <row r="34" spans="1:11" hidden="1" outlineLevel="1" x14ac:dyDescent="0.25">
      <c r="A34" s="23"/>
      <c r="B34" s="23"/>
      <c r="C34" s="23"/>
      <c r="D34" s="23"/>
      <c r="E34" s="23" t="s">
        <v>29</v>
      </c>
      <c r="F34" s="23"/>
      <c r="G34" s="13">
        <v>1984.28</v>
      </c>
      <c r="H34" s="13"/>
      <c r="I34" s="13">
        <v>2800</v>
      </c>
      <c r="J34" s="13"/>
      <c r="K34" s="13">
        <f t="shared" si="1"/>
        <v>-815.72</v>
      </c>
    </row>
    <row r="35" spans="1:11" hidden="1" outlineLevel="1" x14ac:dyDescent="0.25">
      <c r="A35" s="23"/>
      <c r="B35" s="23"/>
      <c r="C35" s="23"/>
      <c r="D35" s="23"/>
      <c r="E35" s="23" t="s">
        <v>30</v>
      </c>
      <c r="F35" s="23"/>
      <c r="G35" s="13">
        <v>195.32</v>
      </c>
      <c r="H35" s="13"/>
      <c r="I35" s="13">
        <v>1500</v>
      </c>
      <c r="J35" s="13"/>
      <c r="K35" s="13">
        <f t="shared" si="1"/>
        <v>-1304.68</v>
      </c>
    </row>
    <row r="36" spans="1:11" hidden="1" outlineLevel="1" x14ac:dyDescent="0.25">
      <c r="A36" s="23"/>
      <c r="B36" s="23"/>
      <c r="C36" s="23"/>
      <c r="D36" s="23"/>
      <c r="E36" s="23" t="s">
        <v>31</v>
      </c>
      <c r="F36" s="23"/>
      <c r="G36" s="13">
        <v>759.48</v>
      </c>
      <c r="H36" s="13"/>
      <c r="I36" s="13">
        <v>600</v>
      </c>
      <c r="J36" s="13"/>
      <c r="K36" s="13">
        <f t="shared" si="1"/>
        <v>159.47999999999999</v>
      </c>
    </row>
    <row r="37" spans="1:11" hidden="1" outlineLevel="1" x14ac:dyDescent="0.25">
      <c r="A37" s="23"/>
      <c r="B37" s="23"/>
      <c r="C37" s="23"/>
      <c r="D37" s="23"/>
      <c r="E37" s="23" t="s">
        <v>32</v>
      </c>
      <c r="F37" s="23"/>
      <c r="G37" s="13">
        <v>14770.25</v>
      </c>
      <c r="H37" s="13"/>
      <c r="I37" s="13">
        <v>39500</v>
      </c>
      <c r="J37" s="13"/>
      <c r="K37" s="13">
        <f t="shared" si="1"/>
        <v>-24729.75</v>
      </c>
    </row>
    <row r="38" spans="1:11" hidden="1" outlineLevel="1" x14ac:dyDescent="0.25">
      <c r="A38" s="23"/>
      <c r="B38" s="23"/>
      <c r="C38" s="23"/>
      <c r="D38" s="23"/>
      <c r="E38" s="23" t="s">
        <v>33</v>
      </c>
      <c r="F38" s="23"/>
      <c r="G38" s="13">
        <v>1747.92</v>
      </c>
      <c r="H38" s="13"/>
      <c r="I38" s="13">
        <v>4500</v>
      </c>
      <c r="J38" s="13"/>
      <c r="K38" s="13">
        <f t="shared" si="1"/>
        <v>-2752.08</v>
      </c>
    </row>
    <row r="39" spans="1:11" hidden="1" outlineLevel="1" x14ac:dyDescent="0.25">
      <c r="A39" s="23"/>
      <c r="B39" s="23"/>
      <c r="C39" s="23"/>
      <c r="D39" s="23"/>
      <c r="E39" s="23" t="s">
        <v>34</v>
      </c>
      <c r="F39" s="23"/>
      <c r="G39" s="13">
        <v>2448.16</v>
      </c>
      <c r="H39" s="13"/>
      <c r="I39" s="13">
        <v>5000</v>
      </c>
      <c r="J39" s="13"/>
      <c r="K39" s="13">
        <f t="shared" si="1"/>
        <v>-2551.84</v>
      </c>
    </row>
    <row r="40" spans="1:11" hidden="1" outlineLevel="1" x14ac:dyDescent="0.25">
      <c r="A40" s="23"/>
      <c r="B40" s="23"/>
      <c r="C40" s="23"/>
      <c r="D40" s="23"/>
      <c r="E40" s="23" t="s">
        <v>35</v>
      </c>
      <c r="F40" s="23"/>
      <c r="G40" s="13">
        <v>3000.66</v>
      </c>
      <c r="H40" s="13"/>
      <c r="I40" s="13">
        <v>0</v>
      </c>
      <c r="J40" s="13"/>
      <c r="K40" s="13"/>
    </row>
    <row r="41" spans="1:11" hidden="1" outlineLevel="1" x14ac:dyDescent="0.25">
      <c r="A41" s="23"/>
      <c r="B41" s="23"/>
      <c r="C41" s="23"/>
      <c r="D41" s="23"/>
      <c r="E41" s="23" t="s">
        <v>36</v>
      </c>
      <c r="F41" s="23"/>
      <c r="G41" s="13">
        <v>125467.54</v>
      </c>
      <c r="H41" s="13"/>
      <c r="I41" s="13">
        <v>173960</v>
      </c>
      <c r="J41" s="13"/>
      <c r="K41" s="13">
        <f t="shared" ref="K41:K49" si="2">ROUND((G41-I41),5)</f>
        <v>-48492.46</v>
      </c>
    </row>
    <row r="42" spans="1:11" hidden="1" outlineLevel="1" x14ac:dyDescent="0.25">
      <c r="A42" s="23"/>
      <c r="B42" s="23"/>
      <c r="C42" s="23"/>
      <c r="D42" s="23"/>
      <c r="E42" s="23" t="s">
        <v>37</v>
      </c>
      <c r="F42" s="23"/>
      <c r="G42" s="13">
        <v>7022.13</v>
      </c>
      <c r="H42" s="13"/>
      <c r="I42" s="13">
        <v>9950</v>
      </c>
      <c r="J42" s="13"/>
      <c r="K42" s="13">
        <f t="shared" si="2"/>
        <v>-2927.87</v>
      </c>
    </row>
    <row r="43" spans="1:11" hidden="1" outlineLevel="1" x14ac:dyDescent="0.25">
      <c r="A43" s="23"/>
      <c r="B43" s="23"/>
      <c r="C43" s="23"/>
      <c r="D43" s="23"/>
      <c r="E43" s="23" t="s">
        <v>38</v>
      </c>
      <c r="F43" s="23"/>
      <c r="G43" s="13">
        <v>8929.2900000000009</v>
      </c>
      <c r="H43" s="13"/>
      <c r="I43" s="13">
        <v>12200</v>
      </c>
      <c r="J43" s="13"/>
      <c r="K43" s="13">
        <f t="shared" si="2"/>
        <v>-3270.71</v>
      </c>
    </row>
    <row r="44" spans="1:11" hidden="1" outlineLevel="1" x14ac:dyDescent="0.25">
      <c r="A44" s="23"/>
      <c r="B44" s="23"/>
      <c r="C44" s="23"/>
      <c r="D44" s="23"/>
      <c r="E44" s="23" t="s">
        <v>39</v>
      </c>
      <c r="F44" s="23"/>
      <c r="G44" s="13">
        <v>4257</v>
      </c>
      <c r="H44" s="13"/>
      <c r="I44" s="13">
        <v>5920</v>
      </c>
      <c r="J44" s="13"/>
      <c r="K44" s="13">
        <f t="shared" si="2"/>
        <v>-1663</v>
      </c>
    </row>
    <row r="45" spans="1:11" hidden="1" outlineLevel="1" x14ac:dyDescent="0.25">
      <c r="A45" s="23"/>
      <c r="B45" s="23"/>
      <c r="C45" s="23"/>
      <c r="D45" s="23"/>
      <c r="E45" s="23" t="s">
        <v>40</v>
      </c>
      <c r="F45" s="23"/>
      <c r="G45" s="13">
        <v>19</v>
      </c>
      <c r="H45" s="13"/>
      <c r="I45" s="13">
        <v>1400</v>
      </c>
      <c r="J45" s="13"/>
      <c r="K45" s="13">
        <f t="shared" si="2"/>
        <v>-1381</v>
      </c>
    </row>
    <row r="46" spans="1:11" ht="15.75" hidden="1" outlineLevel="1" thickBot="1" x14ac:dyDescent="0.3">
      <c r="A46" s="23"/>
      <c r="B46" s="23"/>
      <c r="C46" s="23"/>
      <c r="D46" s="23"/>
      <c r="E46" s="23" t="s">
        <v>41</v>
      </c>
      <c r="F46" s="23"/>
      <c r="G46" s="13">
        <v>398.58</v>
      </c>
      <c r="H46" s="13"/>
      <c r="I46" s="15">
        <v>540</v>
      </c>
      <c r="J46" s="13"/>
      <c r="K46" s="13">
        <f t="shared" si="2"/>
        <v>-141.41999999999999</v>
      </c>
    </row>
    <row r="47" spans="1:11" ht="15.75" collapsed="1" thickBot="1" x14ac:dyDescent="0.3">
      <c r="A47" s="23"/>
      <c r="B47" s="23"/>
      <c r="C47" s="23"/>
      <c r="D47" s="23" t="s">
        <v>42</v>
      </c>
      <c r="E47" s="23"/>
      <c r="F47" s="23"/>
      <c r="G47" s="17">
        <f>ROUND(SUM(G27:G46),5)</f>
        <v>191156.43</v>
      </c>
      <c r="H47" s="13"/>
      <c r="I47" s="17">
        <f>ROUND(SUM(I27:I46),5)</f>
        <v>283470</v>
      </c>
      <c r="J47" s="13"/>
      <c r="K47" s="17">
        <f t="shared" si="2"/>
        <v>-92313.57</v>
      </c>
    </row>
    <row r="48" spans="1:11" ht="15.75" thickBot="1" x14ac:dyDescent="0.3">
      <c r="A48" s="23"/>
      <c r="B48" s="23" t="s">
        <v>43</v>
      </c>
      <c r="C48" s="23"/>
      <c r="D48" s="23"/>
      <c r="E48" s="23"/>
      <c r="F48" s="23"/>
      <c r="G48" s="17">
        <f>ROUND(G9+G26-G47,5)</f>
        <v>275675.95</v>
      </c>
      <c r="H48" s="13"/>
      <c r="I48" s="17">
        <f>ROUND(I9+I26-I47,5)</f>
        <v>158250</v>
      </c>
      <c r="J48" s="13"/>
      <c r="K48" s="17">
        <f t="shared" si="2"/>
        <v>117425.95</v>
      </c>
    </row>
    <row r="49" spans="1:14" s="20" customFormat="1" ht="12" thickBot="1" x14ac:dyDescent="0.25">
      <c r="A49" s="23" t="s">
        <v>44</v>
      </c>
      <c r="B49" s="23"/>
      <c r="C49" s="23"/>
      <c r="D49" s="23"/>
      <c r="E49" s="23"/>
      <c r="F49" s="23"/>
      <c r="G49" s="18">
        <f>G48</f>
        <v>275675.95</v>
      </c>
      <c r="H49" s="19"/>
      <c r="I49" s="18">
        <f>I48</f>
        <v>158250</v>
      </c>
      <c r="J49" s="19"/>
      <c r="K49" s="18">
        <f t="shared" si="2"/>
        <v>117425.95</v>
      </c>
      <c r="L49" s="22"/>
    </row>
    <row r="50" spans="1:14" ht="15.75" thickTop="1" x14ac:dyDescent="0.25"/>
    <row r="51" spans="1:14" x14ac:dyDescent="0.25">
      <c r="A51" s="20" t="s">
        <v>49</v>
      </c>
    </row>
    <row r="52" spans="1:14" x14ac:dyDescent="0.25">
      <c r="A52" s="25" t="s">
        <v>63</v>
      </c>
      <c r="B52" s="25"/>
      <c r="C52" s="25"/>
      <c r="D52" s="25"/>
      <c r="E52" s="25"/>
      <c r="F52" s="25"/>
      <c r="G52" s="13">
        <v>553520</v>
      </c>
      <c r="H52" s="25"/>
      <c r="I52" s="25"/>
      <c r="J52" s="25"/>
      <c r="K52" s="25"/>
      <c r="M52" s="25"/>
      <c r="N52" s="25"/>
    </row>
    <row r="53" spans="1:14" x14ac:dyDescent="0.25">
      <c r="A53" s="25" t="s">
        <v>50</v>
      </c>
      <c r="B53" s="25"/>
      <c r="C53" s="25"/>
      <c r="D53" s="25"/>
      <c r="E53" s="25"/>
      <c r="F53" s="25"/>
      <c r="G53" s="26">
        <v>8857</v>
      </c>
      <c r="H53" s="25"/>
      <c r="I53" s="20" t="s">
        <v>73</v>
      </c>
      <c r="J53" s="25"/>
      <c r="K53" s="25"/>
      <c r="M53" s="25"/>
      <c r="N53" s="25"/>
    </row>
    <row r="54" spans="1:14" x14ac:dyDescent="0.25">
      <c r="A54" s="25"/>
      <c r="B54" s="25"/>
      <c r="C54" s="25"/>
      <c r="D54" s="25"/>
      <c r="E54" s="25"/>
      <c r="F54" s="25"/>
      <c r="G54" s="13">
        <f>SUM(G52:G53)</f>
        <v>562377</v>
      </c>
      <c r="H54" s="25"/>
      <c r="I54" s="25"/>
      <c r="J54" s="25"/>
      <c r="K54" s="25"/>
      <c r="M54" s="25"/>
      <c r="N54" s="25"/>
    </row>
    <row r="55" spans="1:14" x14ac:dyDescent="0.25">
      <c r="B55" s="25" t="s">
        <v>51</v>
      </c>
      <c r="C55" s="25"/>
      <c r="D55" s="25"/>
    </row>
    <row r="56" spans="1:14" x14ac:dyDescent="0.25">
      <c r="B56" s="25" t="s">
        <v>52</v>
      </c>
      <c r="C56" s="25"/>
      <c r="D56" s="25"/>
      <c r="G56" s="13">
        <v>-16750</v>
      </c>
    </row>
    <row r="57" spans="1:14" x14ac:dyDescent="0.25">
      <c r="B57" s="25" t="s">
        <v>53</v>
      </c>
      <c r="C57" s="25"/>
      <c r="D57" s="25"/>
      <c r="G57" s="26">
        <v>-594</v>
      </c>
    </row>
    <row r="58" spans="1:14" x14ac:dyDescent="0.25">
      <c r="A58" s="20" t="s">
        <v>54</v>
      </c>
      <c r="B58" s="25"/>
      <c r="C58" s="25"/>
      <c r="D58" s="25"/>
      <c r="G58" s="27">
        <f>SUM(G54:G57)</f>
        <v>545033</v>
      </c>
    </row>
    <row r="59" spans="1:14" x14ac:dyDescent="0.25">
      <c r="B59" s="25"/>
      <c r="C59" s="25"/>
      <c r="D59" s="25"/>
      <c r="G59" s="15"/>
    </row>
    <row r="60" spans="1:14" x14ac:dyDescent="0.25">
      <c r="A60" s="20" t="s">
        <v>56</v>
      </c>
      <c r="B60" s="25"/>
      <c r="C60" s="25"/>
      <c r="D60" s="25"/>
      <c r="G60" s="15"/>
    </row>
    <row r="61" spans="1:14" x14ac:dyDescent="0.25">
      <c r="A61" s="25" t="s">
        <v>55</v>
      </c>
      <c r="B61" s="25"/>
      <c r="C61" s="25"/>
      <c r="D61" s="25"/>
      <c r="G61" s="15"/>
    </row>
    <row r="62" spans="1:14" x14ac:dyDescent="0.25">
      <c r="A62"/>
      <c r="B62" s="25"/>
      <c r="C62" s="25" t="s">
        <v>64</v>
      </c>
      <c r="D62" s="25"/>
      <c r="E62" s="25"/>
      <c r="F62"/>
      <c r="G62" s="13">
        <v>39163</v>
      </c>
      <c r="H62" s="28"/>
      <c r="I62" s="28"/>
      <c r="J62" s="28"/>
      <c r="K62" s="28"/>
    </row>
    <row r="63" spans="1:14" ht="7.5" customHeight="1" x14ac:dyDescent="0.25">
      <c r="C63" s="25"/>
      <c r="E63" s="25"/>
      <c r="G63" s="13"/>
    </row>
    <row r="64" spans="1:14" x14ac:dyDescent="0.25">
      <c r="E64" s="25"/>
      <c r="G64" s="29">
        <f>SUM(G62:G63)</f>
        <v>39163</v>
      </c>
    </row>
    <row r="65" spans="1:14" x14ac:dyDescent="0.25">
      <c r="C65" s="25" t="s">
        <v>65</v>
      </c>
      <c r="E65" s="25"/>
      <c r="G65" s="15">
        <v>0</v>
      </c>
    </row>
    <row r="66" spans="1:14" x14ac:dyDescent="0.25">
      <c r="C66" s="20" t="s">
        <v>66</v>
      </c>
      <c r="G66" s="30">
        <f>G64-G65</f>
        <v>39163</v>
      </c>
    </row>
    <row r="67" spans="1:14" x14ac:dyDescent="0.25">
      <c r="G67" s="13"/>
    </row>
    <row r="68" spans="1:14" x14ac:dyDescent="0.25">
      <c r="A68" s="25"/>
      <c r="G68" s="13"/>
    </row>
    <row r="69" spans="1:14" x14ac:dyDescent="0.25">
      <c r="A69" s="20" t="s">
        <v>57</v>
      </c>
    </row>
    <row r="70" spans="1:14" x14ac:dyDescent="0.25">
      <c r="A70" s="25" t="s">
        <v>67</v>
      </c>
    </row>
    <row r="71" spans="1:14" x14ac:dyDescent="0.25">
      <c r="A71" s="25" t="s">
        <v>58</v>
      </c>
    </row>
    <row r="72" spans="1:14" x14ac:dyDescent="0.25">
      <c r="A72" s="25"/>
      <c r="G72" s="31">
        <v>43983</v>
      </c>
      <c r="H72" s="32"/>
      <c r="I72" s="31">
        <v>43617</v>
      </c>
      <c r="J72" s="33"/>
      <c r="K72" s="33"/>
      <c r="M72" s="34"/>
      <c r="N72" s="34"/>
    </row>
    <row r="73" spans="1:14" x14ac:dyDescent="0.25">
      <c r="A73" s="25"/>
      <c r="B73" s="34"/>
      <c r="F73" s="25" t="s">
        <v>59</v>
      </c>
      <c r="G73" s="13">
        <v>91173</v>
      </c>
      <c r="H73" s="13"/>
      <c r="I73" s="13">
        <v>184261</v>
      </c>
      <c r="J73" s="33"/>
      <c r="K73" s="35">
        <f>ROUND(IF(G73=0, IF(I73=0, 0, SIGN(-I73)), IF(I73=0, SIGN(G73), (G73-I73)/ABS(I73))),5)</f>
        <v>-0.50519999999999998</v>
      </c>
      <c r="M73" s="34"/>
      <c r="N73" s="34"/>
    </row>
    <row r="74" spans="1:14" x14ac:dyDescent="0.25">
      <c r="A74" s="25"/>
    </row>
    <row r="75" spans="1:14" x14ac:dyDescent="0.25">
      <c r="A75" s="25" t="s">
        <v>68</v>
      </c>
      <c r="G75" s="13">
        <v>19072</v>
      </c>
    </row>
    <row r="76" spans="1:14" x14ac:dyDescent="0.25">
      <c r="A76" s="25" t="s">
        <v>60</v>
      </c>
      <c r="G76" s="26">
        <v>-7454</v>
      </c>
    </row>
    <row r="77" spans="1:14" x14ac:dyDescent="0.25">
      <c r="A77" s="25" t="s">
        <v>61</v>
      </c>
      <c r="G77" s="27">
        <f>SUM(G75:G76)</f>
        <v>11618</v>
      </c>
    </row>
    <row r="78" spans="1:14" x14ac:dyDescent="0.25">
      <c r="A78" s="25" t="s">
        <v>62</v>
      </c>
      <c r="G78" s="27">
        <v>8857</v>
      </c>
    </row>
    <row r="79" spans="1:14" x14ac:dyDescent="0.25">
      <c r="G79" s="13"/>
    </row>
    <row r="80" spans="1:14" x14ac:dyDescent="0.25">
      <c r="A80" s="25"/>
      <c r="G80" s="13"/>
    </row>
    <row r="81" spans="1:7" x14ac:dyDescent="0.25">
      <c r="A81" s="25"/>
      <c r="G81" s="1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Soleimani</dc:creator>
  <cp:lastModifiedBy>Mona Soleimani</cp:lastModifiedBy>
  <dcterms:created xsi:type="dcterms:W3CDTF">2020-07-20T23:55:03Z</dcterms:created>
  <dcterms:modified xsi:type="dcterms:W3CDTF">2020-07-21T00:14:42Z</dcterms:modified>
</cp:coreProperties>
</file>