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as\Dropbox\Skills Canada Financial statements\2020 Financials\5-May 2020\"/>
    </mc:Choice>
  </mc:AlternateContent>
  <xr:revisionPtr revIDLastSave="0" documentId="13_ncr:1_{42BEF492-1FE1-47B3-B60B-02D88C2258D6}" xr6:coauthVersionLast="45" xr6:coauthVersionMax="45" xr10:uidLastSave="{00000000-0000-0000-0000-000000000000}"/>
  <bookViews>
    <workbookView xWindow="-93" yWindow="-93" windowWidth="20186" windowHeight="12920" activeTab="2" xr2:uid="{00000000-000D-0000-FFFF-FFFF00000000}"/>
  </bookViews>
  <sheets>
    <sheet name="YTD" sheetId="2" r:id="rId1"/>
    <sheet name="May P&amp;L" sheetId="1" r:id="rId2"/>
    <sheet name="BS" sheetId="3" r:id="rId3"/>
    <sheet name="AP" sheetId="4" r:id="rId4"/>
  </sheets>
  <definedNames>
    <definedName name="_xlnm.Print_Titles" localSheetId="1">'May P&amp;L'!$A:$F,'May P&amp;L'!$4:$5</definedName>
    <definedName name="QB_BASIS_4" localSheetId="1" hidden="1">'May P&amp;L'!$S$3</definedName>
    <definedName name="QB_COLUMN_59200" localSheetId="1" hidden="1">'May P&amp;L'!$G$5</definedName>
    <definedName name="QB_COLUMN_62230" localSheetId="1" hidden="1">'May P&amp;L'!$M$5</definedName>
    <definedName name="QB_COLUMN_63620" localSheetId="1" hidden="1">'May P&amp;L'!$K$5</definedName>
    <definedName name="QB_COLUMN_63650" localSheetId="1" hidden="1">'May P&amp;L'!$Q$5</definedName>
    <definedName name="QB_COLUMN_76210" localSheetId="1" hidden="1">'May P&amp;L'!$I$5</definedName>
    <definedName name="QB_COLUMN_76240" localSheetId="1" hidden="1">'May P&amp;L'!$O$5</definedName>
    <definedName name="QB_COLUMN_76260" localSheetId="1" hidden="1">'May P&amp;L'!$S$5</definedName>
    <definedName name="QB_COMPANY_0" localSheetId="1" hidden="1">'May P&amp;L'!$A$1</definedName>
    <definedName name="QB_DATA_0" localSheetId="1" hidden="1">'May P&amp;L'!$8:$8,'May P&amp;L'!$9:$9,'May P&amp;L'!$10:$10,'May P&amp;L'!$11:$11,'May P&amp;L'!$12:$12,'May P&amp;L'!$13:$13,'May P&amp;L'!$16:$16,'May P&amp;L'!$17:$17,'May P&amp;L'!$19:$19,'May P&amp;L'!$21:$21,'May P&amp;L'!$25:$25,'May P&amp;L'!$26:$26,'May P&amp;L'!$27:$27,'May P&amp;L'!$28:$28,'May P&amp;L'!$29:$29,'May P&amp;L'!$30:$30</definedName>
    <definedName name="QB_DATA_1" localSheetId="1" hidden="1">'May P&amp;L'!$31:$31,'May P&amp;L'!$32:$32,'May P&amp;L'!$33:$33,'May P&amp;L'!$34:$34,'May P&amp;L'!$35:$35,'May P&amp;L'!$36:$36,'May P&amp;L'!$37:$37,'May P&amp;L'!$38:$38,'May P&amp;L'!$39:$39,'May P&amp;L'!$40:$40,'May P&amp;L'!$41:$41,'May P&amp;L'!$42:$42,'May P&amp;L'!$43:$43</definedName>
    <definedName name="QB_DATE_1" localSheetId="1" hidden="1">'May P&amp;L'!$S$2</definedName>
    <definedName name="QB_FORMULA_0" localSheetId="1" hidden="1">'May P&amp;L'!$K$8,'May P&amp;L'!$Q$8,'May P&amp;L'!$K$9,'May P&amp;L'!$Q$9,'May P&amp;L'!$K$10,'May P&amp;L'!$Q$10,'May P&amp;L'!$K$11,'May P&amp;L'!$Q$11,'May P&amp;L'!$K$12,'May P&amp;L'!$Q$12,'May P&amp;L'!$K$13,'May P&amp;L'!$Q$13,'May P&amp;L'!$G$14,'May P&amp;L'!$I$14,'May P&amp;L'!$K$14,'May P&amp;L'!$M$14</definedName>
    <definedName name="QB_FORMULA_1" localSheetId="1" hidden="1">'May P&amp;L'!$O$14,'May P&amp;L'!$Q$14,'May P&amp;L'!$S$14,'May P&amp;L'!$K$16,'May P&amp;L'!$Q$16,'May P&amp;L'!$K$17,'May P&amp;L'!$Q$17,'May P&amp;L'!$K$19,'May P&amp;L'!$Q$19,'May P&amp;L'!$G$20,'May P&amp;L'!$I$20,'May P&amp;L'!$K$20,'May P&amp;L'!$M$20,'May P&amp;L'!$O$20,'May P&amp;L'!$Q$20,'May P&amp;L'!$S$20</definedName>
    <definedName name="QB_FORMULA_2" localSheetId="1" hidden="1">'May P&amp;L'!$K$21,'May P&amp;L'!$Q$21,'May P&amp;L'!$G$22,'May P&amp;L'!$I$22,'May P&amp;L'!$K$22,'May P&amp;L'!$M$22,'May P&amp;L'!$O$22,'May P&amp;L'!$Q$22,'May P&amp;L'!$S$22,'May P&amp;L'!$G$23,'May P&amp;L'!$I$23,'May P&amp;L'!$K$23,'May P&amp;L'!$M$23,'May P&amp;L'!$O$23,'May P&amp;L'!$Q$23,'May P&amp;L'!$S$23</definedName>
    <definedName name="QB_FORMULA_3" localSheetId="1" hidden="1">'May P&amp;L'!$K$25,'May P&amp;L'!$Q$25,'May P&amp;L'!$K$26,'May P&amp;L'!$Q$26,'May P&amp;L'!$K$27,'May P&amp;L'!$Q$27,'May P&amp;L'!$K$28,'May P&amp;L'!$Q$28,'May P&amp;L'!$K$29,'May P&amp;L'!$Q$29,'May P&amp;L'!$K$30,'May P&amp;L'!$Q$30,'May P&amp;L'!$K$31,'May P&amp;L'!$Q$31,'May P&amp;L'!$K$32,'May P&amp;L'!$Q$32</definedName>
    <definedName name="QB_FORMULA_4" localSheetId="1" hidden="1">'May P&amp;L'!$K$33,'May P&amp;L'!$Q$33,'May P&amp;L'!$K$34,'May P&amp;L'!$Q$34,'May P&amp;L'!$K$35,'May P&amp;L'!$Q$35,'May P&amp;L'!$K$36,'May P&amp;L'!$Q$36,'May P&amp;L'!$K$38,'May P&amp;L'!$Q$38,'May P&amp;L'!$K$39,'May P&amp;L'!$Q$39,'May P&amp;L'!$K$40,'May P&amp;L'!$Q$40,'May P&amp;L'!$K$41,'May P&amp;L'!$Q$41</definedName>
    <definedName name="QB_FORMULA_5" localSheetId="1" hidden="1">'May P&amp;L'!$K$42,'May P&amp;L'!$Q$42,'May P&amp;L'!$K$43,'May P&amp;L'!$Q$43,'May P&amp;L'!$G$44,'May P&amp;L'!$I$44,'May P&amp;L'!$K$44,'May P&amp;L'!$M$44,'May P&amp;L'!$O$44,'May P&amp;L'!$Q$44,'May P&amp;L'!$S$44,'May P&amp;L'!$G$45,'May P&amp;L'!$I$45,'May P&amp;L'!$K$45,'May P&amp;L'!$M$45,'May P&amp;L'!$O$45</definedName>
    <definedName name="QB_FORMULA_6" localSheetId="1" hidden="1">'May P&amp;L'!$Q$45,'May P&amp;L'!$S$45,'May P&amp;L'!$G$46,'May P&amp;L'!$I$46,'May P&amp;L'!$K$46,'May P&amp;L'!$M$46,'May P&amp;L'!$O$46,'May P&amp;L'!$Q$46,'May P&amp;L'!$S$46</definedName>
    <definedName name="QB_ROW_106240" localSheetId="1" hidden="1">'May P&amp;L'!$E$10</definedName>
    <definedName name="QB_ROW_108240" localSheetId="1" hidden="1">'May P&amp;L'!$E$11</definedName>
    <definedName name="QB_ROW_112240" localSheetId="1" hidden="1">'May P&amp;L'!$E$12</definedName>
    <definedName name="QB_ROW_122240" localSheetId="1" hidden="1">'May P&amp;L'!$E$38</definedName>
    <definedName name="QB_ROW_123240" localSheetId="1" hidden="1">'May P&amp;L'!$E$43</definedName>
    <definedName name="QB_ROW_124240" localSheetId="1" hidden="1">'May P&amp;L'!$E$41</definedName>
    <definedName name="QB_ROW_127240" localSheetId="1" hidden="1">'May P&amp;L'!$E$36</definedName>
    <definedName name="QB_ROW_132240" localSheetId="1" hidden="1">'May P&amp;L'!$E$25</definedName>
    <definedName name="QB_ROW_135240" localSheetId="1" hidden="1">'May P&amp;L'!$E$26</definedName>
    <definedName name="QB_ROW_136240" localSheetId="1" hidden="1">'May P&amp;L'!$E$29</definedName>
    <definedName name="QB_ROW_157040" localSheetId="1" hidden="1">'May P&amp;L'!$E$18</definedName>
    <definedName name="QB_ROW_157340" localSheetId="1" hidden="1">'May P&amp;L'!$E$20</definedName>
    <definedName name="QB_ROW_163240" localSheetId="1" hidden="1">'May P&amp;L'!$E$21</definedName>
    <definedName name="QB_ROW_170240" localSheetId="1" hidden="1">'May P&amp;L'!$E$27</definedName>
    <definedName name="QB_ROW_18301" localSheetId="1" hidden="1">'May P&amp;L'!$A$46</definedName>
    <definedName name="QB_ROW_19011" localSheetId="1" hidden="1">'May P&amp;L'!$B$6</definedName>
    <definedName name="QB_ROW_19311" localSheetId="1" hidden="1">'May P&amp;L'!$B$45</definedName>
    <definedName name="QB_ROW_20031" localSheetId="1" hidden="1">'May P&amp;L'!$D$7</definedName>
    <definedName name="QB_ROW_20331" localSheetId="1" hidden="1">'May P&amp;L'!$D$14</definedName>
    <definedName name="QB_ROW_21031" localSheetId="1" hidden="1">'May P&amp;L'!$D$24</definedName>
    <definedName name="QB_ROW_21331" localSheetId="1" hidden="1">'May P&amp;L'!$D$44</definedName>
    <definedName name="QB_ROW_25240" localSheetId="1" hidden="1">'May P&amp;L'!$E$34</definedName>
    <definedName name="QB_ROW_266240" localSheetId="1" hidden="1">'May P&amp;L'!$E$28</definedName>
    <definedName name="QB_ROW_267240" localSheetId="1" hidden="1">'May P&amp;L'!$E$30</definedName>
    <definedName name="QB_ROW_268240" localSheetId="1" hidden="1">'May P&amp;L'!$E$42</definedName>
    <definedName name="QB_ROW_273240" localSheetId="1" hidden="1">'May P&amp;L'!$E$40</definedName>
    <definedName name="QB_ROW_279240" localSheetId="1" hidden="1">'May P&amp;L'!$E$37</definedName>
    <definedName name="QB_ROW_293240" localSheetId="1" hidden="1">'May P&amp;L'!$E$39</definedName>
    <definedName name="QB_ROW_299240" localSheetId="1" hidden="1">'May P&amp;L'!$E$16</definedName>
    <definedName name="QB_ROW_301240" localSheetId="1" hidden="1">'May P&amp;L'!$E$17</definedName>
    <definedName name="QB_ROW_314240" localSheetId="1" hidden="1">'May P&amp;L'!$E$9</definedName>
    <definedName name="QB_ROW_316250" localSheetId="1" hidden="1">'May P&amp;L'!$F$19</definedName>
    <definedName name="QB_ROW_320240" localSheetId="1" hidden="1">'May P&amp;L'!$E$8</definedName>
    <definedName name="QB_ROW_59240" localSheetId="1" hidden="1">'May P&amp;L'!$E$32</definedName>
    <definedName name="QB_ROW_60240" localSheetId="1" hidden="1">'May P&amp;L'!$E$33</definedName>
    <definedName name="QB_ROW_61240" localSheetId="1" hidden="1">'May P&amp;L'!$E$31</definedName>
    <definedName name="QB_ROW_62240" localSheetId="1" hidden="1">'May P&amp;L'!$E$35</definedName>
    <definedName name="QB_ROW_73240" localSheetId="1" hidden="1">'May P&amp;L'!$E$13</definedName>
    <definedName name="QB_ROW_86321" localSheetId="1" hidden="1">'May P&amp;L'!$C$23</definedName>
    <definedName name="QB_ROW_87031" localSheetId="1" hidden="1">'May P&amp;L'!$D$15</definedName>
    <definedName name="QB_ROW_87331" localSheetId="1" hidden="1">'May P&amp;L'!$D$22</definedName>
    <definedName name="QB_SUBTITLE_3" localSheetId="1" hidden="1">'May P&amp;L'!$A$3</definedName>
    <definedName name="QB_TIME_5" localSheetId="1" hidden="1">'May P&amp;L'!$S$1</definedName>
    <definedName name="QB_TITLE_2" localSheetId="1" hidden="1">'May P&amp;L'!$A$2</definedName>
    <definedName name="QBCANSUPPORTUPDATE" localSheetId="1">TRUE</definedName>
    <definedName name="QBCOMPANYFILENAME" localSheetId="1">"C:\Users\Public\Documents\Intuit\QuickBooks\Company Files\Skills Canada, BC YE 2019.qbw"</definedName>
    <definedName name="QBENDDATE" localSheetId="1">20200531</definedName>
    <definedName name="QBHEADERSONSCREEN" localSheetId="1">TRUE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"59a6c43d7db64ef6903534fae1175bcc"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6</definedName>
    <definedName name="QBSTARTDATE" localSheetId="1">20200501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4" l="1"/>
  <c r="M6" i="4"/>
  <c r="M7" i="4"/>
  <c r="M8" i="4"/>
  <c r="M9" i="4"/>
  <c r="M10" i="4"/>
  <c r="C11" i="4"/>
  <c r="E11" i="4"/>
  <c r="G11" i="4"/>
  <c r="I11" i="4"/>
  <c r="K11" i="4"/>
  <c r="M11" i="4" l="1"/>
  <c r="F48" i="3"/>
  <c r="F40" i="3"/>
  <c r="F35" i="3"/>
  <c r="F31" i="3"/>
  <c r="F24" i="3"/>
  <c r="F17" i="3"/>
  <c r="F14" i="3"/>
  <c r="F11" i="3"/>
  <c r="K37" i="2"/>
  <c r="I44" i="2"/>
  <c r="G44" i="2"/>
  <c r="K43" i="2"/>
  <c r="K42" i="2"/>
  <c r="K41" i="2"/>
  <c r="K40" i="2"/>
  <c r="K39" i="2"/>
  <c r="K38" i="2"/>
  <c r="K36" i="2"/>
  <c r="K35" i="2"/>
  <c r="K34" i="2"/>
  <c r="K33" i="2"/>
  <c r="K32" i="2"/>
  <c r="K31" i="2"/>
  <c r="K30" i="2"/>
  <c r="K29" i="2"/>
  <c r="K28" i="2"/>
  <c r="K27" i="2"/>
  <c r="K26" i="2"/>
  <c r="K25" i="2"/>
  <c r="K21" i="2"/>
  <c r="I20" i="2"/>
  <c r="I22" i="2" s="1"/>
  <c r="G20" i="2"/>
  <c r="G22" i="2" s="1"/>
  <c r="K19" i="2"/>
  <c r="K17" i="2"/>
  <c r="K16" i="2"/>
  <c r="I14" i="2"/>
  <c r="G14" i="2"/>
  <c r="K13" i="2"/>
  <c r="K12" i="2"/>
  <c r="K11" i="2"/>
  <c r="K10" i="2"/>
  <c r="K9" i="2"/>
  <c r="K8" i="2"/>
  <c r="S44" i="1"/>
  <c r="O44" i="1"/>
  <c r="M44" i="1"/>
  <c r="Q44" i="1" s="1"/>
  <c r="I44" i="1"/>
  <c r="G44" i="1"/>
  <c r="Q43" i="1"/>
  <c r="K43" i="1"/>
  <c r="Q42" i="1"/>
  <c r="K42" i="1"/>
  <c r="Q41" i="1"/>
  <c r="K41" i="1"/>
  <c r="Q40" i="1"/>
  <c r="K40" i="1"/>
  <c r="Q39" i="1"/>
  <c r="K39" i="1"/>
  <c r="Q38" i="1"/>
  <c r="K38" i="1"/>
  <c r="Q36" i="1"/>
  <c r="K36" i="1"/>
  <c r="Q35" i="1"/>
  <c r="K35" i="1"/>
  <c r="Q34" i="1"/>
  <c r="K34" i="1"/>
  <c r="Q33" i="1"/>
  <c r="K33" i="1"/>
  <c r="Q32" i="1"/>
  <c r="K32" i="1"/>
  <c r="Q31" i="1"/>
  <c r="K31" i="1"/>
  <c r="Q30" i="1"/>
  <c r="K30" i="1"/>
  <c r="Q29" i="1"/>
  <c r="K29" i="1"/>
  <c r="Q28" i="1"/>
  <c r="K28" i="1"/>
  <c r="Q27" i="1"/>
  <c r="K27" i="1"/>
  <c r="Q26" i="1"/>
  <c r="K26" i="1"/>
  <c r="Q25" i="1"/>
  <c r="K25" i="1"/>
  <c r="M22" i="1"/>
  <c r="Q22" i="1" s="1"/>
  <c r="G22" i="1"/>
  <c r="K22" i="1" s="1"/>
  <c r="Q21" i="1"/>
  <c r="K21" i="1"/>
  <c r="S20" i="1"/>
  <c r="S22" i="1" s="1"/>
  <c r="O20" i="1"/>
  <c r="O22" i="1" s="1"/>
  <c r="M20" i="1"/>
  <c r="I20" i="1"/>
  <c r="I22" i="1" s="1"/>
  <c r="G20" i="1"/>
  <c r="Q19" i="1"/>
  <c r="K19" i="1"/>
  <c r="Q17" i="1"/>
  <c r="K17" i="1"/>
  <c r="Q16" i="1"/>
  <c r="K16" i="1"/>
  <c r="S14" i="1"/>
  <c r="S23" i="1" s="1"/>
  <c r="S45" i="1" s="1"/>
  <c r="S46" i="1" s="1"/>
  <c r="O14" i="1"/>
  <c r="M14" i="1"/>
  <c r="Q14" i="1" s="1"/>
  <c r="I14" i="1"/>
  <c r="I23" i="1" s="1"/>
  <c r="I45" i="1" s="1"/>
  <c r="I46" i="1" s="1"/>
  <c r="G14" i="1"/>
  <c r="Q13" i="1"/>
  <c r="K13" i="1"/>
  <c r="Q12" i="1"/>
  <c r="K12" i="1"/>
  <c r="Q11" i="1"/>
  <c r="K11" i="1"/>
  <c r="Q10" i="1"/>
  <c r="K10" i="1"/>
  <c r="Q9" i="1"/>
  <c r="K9" i="1"/>
  <c r="Q8" i="1"/>
  <c r="K8" i="1"/>
  <c r="Q20" i="1" l="1"/>
  <c r="O23" i="1"/>
  <c r="O45" i="1" s="1"/>
  <c r="O46" i="1" s="1"/>
  <c r="G23" i="1"/>
  <c r="K44" i="1"/>
  <c r="G45" i="1"/>
  <c r="K23" i="1"/>
  <c r="K20" i="1"/>
  <c r="M23" i="1"/>
  <c r="K22" i="2"/>
  <c r="F18" i="3"/>
  <c r="F25" i="3" s="1"/>
  <c r="K14" i="1"/>
  <c r="F41" i="3"/>
  <c r="F42" i="3" s="1"/>
  <c r="F49" i="3" s="1"/>
  <c r="K44" i="2"/>
  <c r="I23" i="2"/>
  <c r="I45" i="2" s="1"/>
  <c r="I46" i="2" s="1"/>
  <c r="K14" i="2"/>
  <c r="G23" i="2"/>
  <c r="K20" i="2"/>
  <c r="M45" i="1" l="1"/>
  <c r="Q23" i="1"/>
  <c r="G46" i="1"/>
  <c r="K46" i="1" s="1"/>
  <c r="K45" i="1"/>
  <c r="K23" i="2"/>
  <c r="G45" i="2"/>
  <c r="Q45" i="1" l="1"/>
  <c r="M46" i="1"/>
  <c r="Q46" i="1" s="1"/>
  <c r="G46" i="2"/>
  <c r="K46" i="2" s="1"/>
  <c r="K45" i="2"/>
</calcChain>
</file>

<file path=xl/sharedStrings.xml><?xml version="1.0" encoding="utf-8"?>
<sst xmlns="http://schemas.openxmlformats.org/spreadsheetml/2006/main" count="169" uniqueCount="116">
  <si>
    <t>Skills Canada BC</t>
  </si>
  <si>
    <t>Profit &amp; Loss Budget Performance</t>
  </si>
  <si>
    <t>Accrual Basis</t>
  </si>
  <si>
    <t>May 2020</t>
  </si>
  <si>
    <t>May 20</t>
  </si>
  <si>
    <t>Budget</t>
  </si>
  <si>
    <t>$ Over Budget</t>
  </si>
  <si>
    <t>Jan - May 20</t>
  </si>
  <si>
    <t>YTD Budget</t>
  </si>
  <si>
    <t>Annual Budget</t>
  </si>
  <si>
    <t>Ordinary Income/Expense</t>
  </si>
  <si>
    <t>Income</t>
  </si>
  <si>
    <t>48000 · Wage subsidy</t>
  </si>
  <si>
    <t>42032 · ITA</t>
  </si>
  <si>
    <t>42020 · Skills/Compétences Canada Corp</t>
  </si>
  <si>
    <t>42030 · BC Government (AEST)</t>
  </si>
  <si>
    <t>43000 · Sponsorships</t>
  </si>
  <si>
    <t>47200 · Interest Revenue</t>
  </si>
  <si>
    <t>Total Income</t>
  </si>
  <si>
    <t>Cost of Goods Sold</t>
  </si>
  <si>
    <t>51000 · Regional Competitions</t>
  </si>
  <si>
    <t>52000 · Provincial Competitions</t>
  </si>
  <si>
    <t>53000 · National Competitions</t>
  </si>
  <si>
    <t>53010 · Nationals 2020</t>
  </si>
  <si>
    <t>Total 53000 · National Competitions</t>
  </si>
  <si>
    <t>55000 · InSPIRE Program</t>
  </si>
  <si>
    <t>Total COGS</t>
  </si>
  <si>
    <t>Gross Profit</t>
  </si>
  <si>
    <t>Expense</t>
  </si>
  <si>
    <t>61100 · AGM &amp; Board Expenses</t>
  </si>
  <si>
    <t>61200 · Communications &amp; Marketing</t>
  </si>
  <si>
    <t>61400 · Insurance</t>
  </si>
  <si>
    <t>61500 · Interest &amp; Bank Charges</t>
  </si>
  <si>
    <t>61600 · IT, Website &amp; Administration</t>
  </si>
  <si>
    <t>61700 · Memberships &amp; Licences</t>
  </si>
  <si>
    <t>61800 · Office Supplies &amp; Equipment</t>
  </si>
  <si>
    <t>61900 · Postage, Shipping &amp; Delivery</t>
  </si>
  <si>
    <t>62000 · Printing and Copying</t>
  </si>
  <si>
    <t>62100 · Professional Fees</t>
  </si>
  <si>
    <t>62200 · Telecommunications</t>
  </si>
  <si>
    <t>62400 · Travel and Meetings</t>
  </si>
  <si>
    <t>65000 · Amortization</t>
  </si>
  <si>
    <t>66000 · Staff Salaries</t>
  </si>
  <si>
    <t>66100 · Vacation</t>
  </si>
  <si>
    <t>66200 · MERCs</t>
  </si>
  <si>
    <t>66300 · Employee Benefits</t>
  </si>
  <si>
    <t>66400 · Staff Training &amp; Development</t>
  </si>
  <si>
    <t>66500 · Payroll Administration Fees</t>
  </si>
  <si>
    <t>Total Expense</t>
  </si>
  <si>
    <t>Net Ordinary Income</t>
  </si>
  <si>
    <t>Net Income</t>
  </si>
  <si>
    <t>Profit &amp; Loss Budget vs. Actual</t>
  </si>
  <si>
    <t>January through May 2020</t>
  </si>
  <si>
    <t>Balance Sheet</t>
  </si>
  <si>
    <t>As of May 31, 2020</t>
  </si>
  <si>
    <t>May 31, 20</t>
  </si>
  <si>
    <t>ASSETS</t>
  </si>
  <si>
    <t>Current Assets</t>
  </si>
  <si>
    <t>Chequing/Savings</t>
  </si>
  <si>
    <t>10250 · Paypal Account</t>
  </si>
  <si>
    <t>10600 · Chequing Com Savings Cred</t>
  </si>
  <si>
    <t>10630 · Shares - Credit Union</t>
  </si>
  <si>
    <t>Total Chequing/Savings</t>
  </si>
  <si>
    <t>Accounts Receivable</t>
  </si>
  <si>
    <t>11400 · Grants Receivable</t>
  </si>
  <si>
    <t>Total Accounts Receivable</t>
  </si>
  <si>
    <t>Other Current Assets</t>
  </si>
  <si>
    <t>13000 · Prepaid Expenses</t>
  </si>
  <si>
    <t>Total Other Current Assets</t>
  </si>
  <si>
    <t>Total Current Assets</t>
  </si>
  <si>
    <t>Fixed Assets</t>
  </si>
  <si>
    <t>15000 · Furniture and Equipment</t>
  </si>
  <si>
    <t>15001 · Accum Depr - Furn and Equip</t>
  </si>
  <si>
    <t>15600 · Computer Eqpt</t>
  </si>
  <si>
    <t>15601 · Accum Depr -Computer Eqpt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</si>
  <si>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</si>
  <si>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</si>
  <si>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</si>
  <si>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</si>
  <si>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</si>
  <si>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</si>
  <si>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Accounts Payable</t>
  </si>
  <si>
    <t>Total Accounts Payable</t>
  </si>
  <si>
    <t>Credit Cards</t>
  </si>
  <si>
    <t>21050 · Collabria Visa - Jamie 0232</t>
  </si>
  <si>
    <t>21045 · Collabria Visa - Elaine 0224</t>
  </si>
  <si>
    <t>Total Credit Cards</t>
  </si>
  <si>
    <t>Other Current Liabilities</t>
  </si>
  <si>
    <t>24150 · Accrued Vacation Pay</t>
  </si>
  <si>
    <t>24200 · Accrued Expenses</t>
  </si>
  <si>
    <t>25500 · GST/HST Payable</t>
  </si>
  <si>
    <t>Total Other Current Liabilities</t>
  </si>
  <si>
    <t>Total Current Liabilities</t>
  </si>
  <si>
    <t>Total Liabilities</t>
  </si>
  <si>
    <t>Equity</t>
  </si>
  <si>
    <t>30600 · Contingency Fund</t>
  </si>
  <si>
    <t>32000 · Retained Earnings</t>
  </si>
  <si>
    <t>32100 · RE Invested in Capital Assets</t>
  </si>
  <si>
    <t>Total Equity</t>
  </si>
  <si>
    <t>TOTAL LIABILITIES &amp; EQUITY</t>
  </si>
  <si>
    <t>Wage subsidy 9,066.27 less SCC advance 4328.08</t>
  </si>
  <si>
    <t>TOTAL</t>
  </si>
  <si>
    <t>University of the Fraser Valley.</t>
  </si>
  <si>
    <t>Thompson Rivers University</t>
  </si>
  <si>
    <t>School District # 41 (Burnaby)</t>
  </si>
  <si>
    <t>KMS Tools</t>
  </si>
  <si>
    <t>H.L. Staebler Company Limited</t>
  </si>
  <si>
    <t>Comosun College</t>
  </si>
  <si>
    <t>&gt; 90</t>
  </si>
  <si>
    <t>61 - 90</t>
  </si>
  <si>
    <t>31 - 60</t>
  </si>
  <si>
    <t>1 - 30</t>
  </si>
  <si>
    <t>Current</t>
  </si>
  <si>
    <t/>
  </si>
  <si>
    <t>A/P Aging Summary</t>
  </si>
  <si>
    <t>Accrued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</si>
</sst>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"/>
    <numFmt numFmtId="165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165" fontId="6" fillId="0" borderId="0" xfId="0" applyNumberFormat="1" applyFont="1"/>
    <xf numFmtId="165" fontId="6" fillId="0" borderId="3" xfId="0" applyNumberFormat="1" applyFont="1" applyBorder="1"/>
    <xf numFmtId="165" fontId="6" fillId="0" borderId="0" xfId="0" applyNumberFormat="1" applyFont="1" applyBorder="1"/>
    <xf numFmtId="165" fontId="6" fillId="0" borderId="4" xfId="0" applyNumberFormat="1" applyFont="1" applyBorder="1"/>
    <xf numFmtId="165" fontId="6" fillId="0" borderId="5" xfId="0" applyNumberFormat="1" applyFont="1" applyBorder="1"/>
    <xf numFmtId="165" fontId="2" fillId="0" borderId="6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3" fontId="0" fillId="0" borderId="0" xfId="1" applyFont="1"/>
    <xf numFmtId="43" fontId="2" fillId="0" borderId="0" xfId="1" applyFont="1" applyAlignment="1">
      <alignment horizontal="right"/>
    </xf>
    <xf numFmtId="43" fontId="0" fillId="0" borderId="0" xfId="1" applyFont="1" applyBorder="1" applyAlignment="1">
      <alignment horizontal="centerContinuous"/>
    </xf>
    <xf numFmtId="43" fontId="0" fillId="0" borderId="1" xfId="1" applyFont="1" applyBorder="1" applyAlignment="1">
      <alignment horizontal="centerContinuous"/>
    </xf>
    <xf numFmtId="43" fontId="2" fillId="0" borderId="2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6" fillId="0" borderId="0" xfId="1" applyFont="1"/>
    <xf numFmtId="43" fontId="6" fillId="0" borderId="3" xfId="1" applyFont="1" applyBorder="1"/>
    <xf numFmtId="43" fontId="6" fillId="0" borderId="0" xfId="1" applyFont="1" applyBorder="1"/>
    <xf numFmtId="43" fontId="6" fillId="0" borderId="4" xfId="1" applyFont="1" applyBorder="1"/>
    <xf numFmtId="43" fontId="6" fillId="0" borderId="5" xfId="1" applyFont="1" applyBorder="1"/>
    <xf numFmtId="43" fontId="2" fillId="0" borderId="6" xfId="1" applyFont="1" applyBorder="1"/>
    <xf numFmtId="43" fontId="2" fillId="0" borderId="0" xfId="1" applyFont="1"/>
    <xf numFmtId="49" fontId="3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2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160867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160867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715433</xdr:colOff>
          <xdr:row>1</xdr:row>
          <xdr:rowOff>29633</xdr:rowOff>
        </xdr:to>
        <xdr:sp macro="" textlink="">
          <xdr:nvSpPr>
            <xdr:cNvPr id="2049" name="Text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715433</xdr:colOff>
          <xdr:row>1</xdr:row>
          <xdr:rowOff>29633</xdr:rowOff>
        </xdr:to>
        <xdr:sp macro="" textlink="">
          <xdr:nvSpPr>
            <xdr:cNvPr id="2050" name="Text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/Relationships>
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4.emf"/><Relationship Id="rId4" Type="http://schemas.openxmlformats.org/officeDocument/2006/relationships/image" Target="../media/image3.emf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workbookViewId="0">
      <selection activeCell="F33" sqref="F33"/>
    </sheetView>
  </sheetViews>
  <sheetFormatPr defaultRowHeight="14.35" x14ac:dyDescent="0.5"/>
  <cols>
    <col min="1" max="1" width="1.41015625" style="16" customWidth="1"/>
    <col min="2" max="2" width="1.87890625" style="16" customWidth="1"/>
    <col min="3" max="5" width="3" style="16" customWidth="1"/>
    <col min="6" max="6" width="31.5859375" style="16" customWidth="1"/>
    <col min="7" max="7" width="10.41015625" style="18" customWidth="1"/>
    <col min="8" max="8" width="2.29296875" style="18" customWidth="1"/>
    <col min="9" max="9" width="9.87890625" style="18" bestFit="1" customWidth="1"/>
    <col min="10" max="10" width="2.29296875" style="18" customWidth="1"/>
    <col min="11" max="11" width="12.1171875" style="18" bestFit="1" customWidth="1"/>
  </cols>
  <sheetData>
    <row r="1" spans="1:11" ht="15.35" x14ac:dyDescent="0.5">
      <c r="A1" s="2" t="s">
        <v>0</v>
      </c>
      <c r="B1" s="1"/>
      <c r="C1" s="1"/>
      <c r="D1" s="1"/>
      <c r="E1" s="1"/>
      <c r="F1" s="1"/>
      <c r="K1" s="19"/>
    </row>
    <row r="2" spans="1:11" ht="17.7" x14ac:dyDescent="0.55000000000000004">
      <c r="A2" s="3" t="s">
        <v>51</v>
      </c>
      <c r="B2" s="1"/>
      <c r="C2" s="1"/>
      <c r="D2" s="1"/>
      <c r="E2" s="1"/>
      <c r="F2" s="1"/>
      <c r="K2" s="19"/>
    </row>
    <row r="3" spans="1:11" x14ac:dyDescent="0.5">
      <c r="A3" s="4" t="s">
        <v>52</v>
      </c>
      <c r="B3" s="1"/>
      <c r="C3" s="1"/>
      <c r="D3" s="1"/>
      <c r="E3" s="1"/>
      <c r="F3" s="1"/>
      <c r="K3" s="19" t="s">
        <v>2</v>
      </c>
    </row>
    <row r="4" spans="1:11" ht="14.7" thickBot="1" x14ac:dyDescent="0.55000000000000004">
      <c r="A4" s="1"/>
      <c r="B4" s="1"/>
      <c r="C4" s="1"/>
      <c r="D4" s="1"/>
      <c r="E4" s="1"/>
      <c r="F4" s="1"/>
      <c r="G4" s="20"/>
      <c r="H4" s="21"/>
      <c r="I4" s="20"/>
      <c r="J4" s="21"/>
      <c r="K4" s="20"/>
    </row>
    <row r="5" spans="1:11" s="15" customFormat="1" ht="15" thickTop="1" thickBot="1" x14ac:dyDescent="0.55000000000000004">
      <c r="A5" s="14"/>
      <c r="B5" s="14"/>
      <c r="C5" s="14"/>
      <c r="D5" s="14"/>
      <c r="E5" s="14"/>
      <c r="F5" s="14"/>
      <c r="G5" s="22" t="s">
        <v>7</v>
      </c>
      <c r="H5" s="23"/>
      <c r="I5" s="22" t="s">
        <v>5</v>
      </c>
      <c r="J5" s="23"/>
      <c r="K5" s="22" t="s">
        <v>6</v>
      </c>
    </row>
    <row r="6" spans="1:11" ht="14.7" thickTop="1" x14ac:dyDescent="0.5">
      <c r="A6" s="1"/>
      <c r="B6" s="1" t="s">
        <v>10</v>
      </c>
      <c r="C6" s="1"/>
      <c r="D6" s="1"/>
      <c r="E6" s="1"/>
      <c r="F6" s="1"/>
      <c r="G6" s="24"/>
      <c r="H6" s="24"/>
      <c r="I6" s="24"/>
      <c r="J6" s="24"/>
      <c r="K6" s="24"/>
    </row>
    <row r="7" spans="1:11" x14ac:dyDescent="0.5">
      <c r="A7" s="1"/>
      <c r="B7" s="1"/>
      <c r="C7" s="1"/>
      <c r="D7" s="1" t="s">
        <v>11</v>
      </c>
      <c r="E7" s="1"/>
      <c r="F7" s="1"/>
      <c r="G7" s="24"/>
      <c r="H7" s="24"/>
      <c r="I7" s="24"/>
      <c r="J7" s="24"/>
      <c r="K7" s="24"/>
    </row>
    <row r="8" spans="1:11" x14ac:dyDescent="0.5">
      <c r="A8" s="1"/>
      <c r="B8" s="1"/>
      <c r="C8" s="1"/>
      <c r="D8" s="1"/>
      <c r="E8" s="1" t="s">
        <v>12</v>
      </c>
      <c r="F8" s="1"/>
      <c r="G8" s="24">
        <v>17973.009999999998</v>
      </c>
      <c r="H8" s="24"/>
      <c r="I8" s="24">
        <v>0</v>
      </c>
      <c r="J8" s="24"/>
      <c r="K8" s="24">
        <f t="shared" ref="K8:K14" si="0">ROUND((G8-I8),5)</f>
        <v>17973.009999999998</v>
      </c>
    </row>
    <row r="9" spans="1:11" x14ac:dyDescent="0.5">
      <c r="A9" s="1"/>
      <c r="B9" s="1"/>
      <c r="C9" s="1"/>
      <c r="D9" s="1"/>
      <c r="E9" s="1" t="s">
        <v>13</v>
      </c>
      <c r="F9" s="1"/>
      <c r="G9" s="24">
        <v>150000</v>
      </c>
      <c r="H9" s="24"/>
      <c r="I9" s="24">
        <v>150000</v>
      </c>
      <c r="J9" s="24"/>
      <c r="K9" s="24">
        <f t="shared" si="0"/>
        <v>0</v>
      </c>
    </row>
    <row r="10" spans="1:11" x14ac:dyDescent="0.5">
      <c r="A10" s="1"/>
      <c r="B10" s="1"/>
      <c r="C10" s="1"/>
      <c r="D10" s="1"/>
      <c r="E10" s="1" t="s">
        <v>14</v>
      </c>
      <c r="F10" s="1"/>
      <c r="G10" s="24">
        <v>61131.839999999997</v>
      </c>
      <c r="H10" s="24"/>
      <c r="I10" s="24">
        <v>113700</v>
      </c>
      <c r="J10" s="24"/>
      <c r="K10" s="24">
        <f t="shared" si="0"/>
        <v>-52568.160000000003</v>
      </c>
    </row>
    <row r="11" spans="1:11" x14ac:dyDescent="0.5">
      <c r="A11" s="1"/>
      <c r="B11" s="1"/>
      <c r="C11" s="1"/>
      <c r="D11" s="1"/>
      <c r="E11" s="1" t="s">
        <v>15</v>
      </c>
      <c r="F11" s="1"/>
      <c r="G11" s="24">
        <v>250000</v>
      </c>
      <c r="H11" s="24"/>
      <c r="I11" s="24">
        <v>250000</v>
      </c>
      <c r="J11" s="24"/>
      <c r="K11" s="24">
        <f t="shared" si="0"/>
        <v>0</v>
      </c>
    </row>
    <row r="12" spans="1:11" x14ac:dyDescent="0.5">
      <c r="A12" s="1"/>
      <c r="B12" s="1"/>
      <c r="C12" s="1"/>
      <c r="D12" s="1"/>
      <c r="E12" s="1" t="s">
        <v>16</v>
      </c>
      <c r="F12" s="1"/>
      <c r="G12" s="24">
        <v>77000</v>
      </c>
      <c r="H12" s="24"/>
      <c r="I12" s="24">
        <v>80000</v>
      </c>
      <c r="J12" s="24"/>
      <c r="K12" s="24">
        <f t="shared" si="0"/>
        <v>-3000</v>
      </c>
    </row>
    <row r="13" spans="1:11" ht="14.7" thickBot="1" x14ac:dyDescent="0.55000000000000004">
      <c r="A13" s="1"/>
      <c r="B13" s="1"/>
      <c r="C13" s="1"/>
      <c r="D13" s="1"/>
      <c r="E13" s="1" t="s">
        <v>17</v>
      </c>
      <c r="F13" s="1"/>
      <c r="G13" s="25">
        <v>237.27</v>
      </c>
      <c r="H13" s="24"/>
      <c r="I13" s="25">
        <v>720</v>
      </c>
      <c r="J13" s="24"/>
      <c r="K13" s="25">
        <f t="shared" si="0"/>
        <v>-482.73</v>
      </c>
    </row>
    <row r="14" spans="1:11" x14ac:dyDescent="0.5">
      <c r="A14" s="1"/>
      <c r="B14" s="1"/>
      <c r="C14" s="1"/>
      <c r="D14" s="1" t="s">
        <v>18</v>
      </c>
      <c r="E14" s="1"/>
      <c r="F14" s="1"/>
      <c r="G14" s="24">
        <f>ROUND(SUM(G7:G13),5)</f>
        <v>556342.12</v>
      </c>
      <c r="H14" s="24"/>
      <c r="I14" s="24">
        <f>ROUND(SUM(I7:I13),5)</f>
        <v>594420</v>
      </c>
      <c r="J14" s="24"/>
      <c r="K14" s="24">
        <f t="shared" si="0"/>
        <v>-38077.879999999997</v>
      </c>
    </row>
    <row r="15" spans="1:11" x14ac:dyDescent="0.5">
      <c r="A15" s="1"/>
      <c r="B15" s="1"/>
      <c r="C15" s="1"/>
      <c r="D15" s="1" t="s">
        <v>19</v>
      </c>
      <c r="E15" s="1"/>
      <c r="F15" s="1"/>
      <c r="G15" s="24"/>
      <c r="H15" s="24"/>
      <c r="I15" s="24"/>
      <c r="J15" s="24"/>
      <c r="K15" s="24"/>
    </row>
    <row r="16" spans="1:11" x14ac:dyDescent="0.5">
      <c r="A16" s="1"/>
      <c r="B16" s="1"/>
      <c r="C16" s="1"/>
      <c r="D16" s="1"/>
      <c r="E16" s="1" t="s">
        <v>20</v>
      </c>
      <c r="F16" s="1"/>
      <c r="G16" s="24">
        <v>107664.55</v>
      </c>
      <c r="H16" s="24"/>
      <c r="I16" s="24">
        <v>101700</v>
      </c>
      <c r="J16" s="24"/>
      <c r="K16" s="24">
        <f>ROUND((G16-I16),5)</f>
        <v>5964.55</v>
      </c>
    </row>
    <row r="17" spans="1:11" x14ac:dyDescent="0.5">
      <c r="A17" s="1"/>
      <c r="B17" s="1"/>
      <c r="C17" s="1"/>
      <c r="D17" s="1"/>
      <c r="E17" s="1" t="s">
        <v>21</v>
      </c>
      <c r="F17" s="1"/>
      <c r="G17" s="24">
        <v>13557.48</v>
      </c>
      <c r="H17" s="24"/>
      <c r="I17" s="24">
        <v>20000</v>
      </c>
      <c r="J17" s="24"/>
      <c r="K17" s="24">
        <f>ROUND((G17-I17),5)</f>
        <v>-6442.52</v>
      </c>
    </row>
    <row r="18" spans="1:11" x14ac:dyDescent="0.5">
      <c r="A18" s="1"/>
      <c r="B18" s="1"/>
      <c r="C18" s="1"/>
      <c r="D18" s="1"/>
      <c r="E18" s="1" t="s">
        <v>22</v>
      </c>
      <c r="F18" s="1"/>
      <c r="G18" s="24"/>
      <c r="H18" s="24"/>
      <c r="I18" s="24"/>
      <c r="J18" s="24"/>
      <c r="K18" s="24"/>
    </row>
    <row r="19" spans="1:11" ht="14.7" thickBot="1" x14ac:dyDescent="0.55000000000000004">
      <c r="A19" s="1"/>
      <c r="B19" s="1"/>
      <c r="C19" s="1"/>
      <c r="D19" s="1"/>
      <c r="E19" s="1"/>
      <c r="F19" s="1" t="s">
        <v>23</v>
      </c>
      <c r="G19" s="25">
        <v>53.16</v>
      </c>
      <c r="H19" s="24"/>
      <c r="I19" s="25">
        <v>1000</v>
      </c>
      <c r="J19" s="24"/>
      <c r="K19" s="25">
        <f>ROUND((G19-I19),5)</f>
        <v>-946.84</v>
      </c>
    </row>
    <row r="20" spans="1:11" x14ac:dyDescent="0.5">
      <c r="A20" s="1"/>
      <c r="B20" s="1"/>
      <c r="C20" s="1"/>
      <c r="D20" s="1"/>
      <c r="E20" s="1" t="s">
        <v>24</v>
      </c>
      <c r="F20" s="1"/>
      <c r="G20" s="24">
        <f>ROUND(SUM(G18:G19),5)</f>
        <v>53.16</v>
      </c>
      <c r="H20" s="24"/>
      <c r="I20" s="24">
        <f>ROUND(SUM(I18:I19),5)</f>
        <v>1000</v>
      </c>
      <c r="J20" s="24"/>
      <c r="K20" s="24">
        <f>ROUND((G20-I20),5)</f>
        <v>-946.84</v>
      </c>
    </row>
    <row r="21" spans="1:11" ht="14.7" thickBot="1" x14ac:dyDescent="0.55000000000000004">
      <c r="A21" s="1"/>
      <c r="B21" s="1"/>
      <c r="C21" s="1"/>
      <c r="D21" s="1"/>
      <c r="E21" s="1" t="s">
        <v>25</v>
      </c>
      <c r="F21" s="1"/>
      <c r="G21" s="26">
        <v>25681.119999999999</v>
      </c>
      <c r="H21" s="24"/>
      <c r="I21" s="26">
        <v>30000</v>
      </c>
      <c r="J21" s="24"/>
      <c r="K21" s="26">
        <f>ROUND((G21-I21),5)</f>
        <v>-4318.88</v>
      </c>
    </row>
    <row r="22" spans="1:11" ht="14.7" thickBot="1" x14ac:dyDescent="0.55000000000000004">
      <c r="A22" s="1"/>
      <c r="B22" s="1"/>
      <c r="C22" s="1"/>
      <c r="D22" s="1" t="s">
        <v>26</v>
      </c>
      <c r="E22" s="1"/>
      <c r="F22" s="1"/>
      <c r="G22" s="27">
        <f>ROUND(SUM(G15:G17)+SUM(G20:G21),5)</f>
        <v>146956.31</v>
      </c>
      <c r="H22" s="24"/>
      <c r="I22" s="27">
        <f>ROUND(SUM(I15:I17)+SUM(I20:I21),5)</f>
        <v>152700</v>
      </c>
      <c r="J22" s="24"/>
      <c r="K22" s="27">
        <f>ROUND((G22-I22),5)</f>
        <v>-5743.69</v>
      </c>
    </row>
    <row r="23" spans="1:11" x14ac:dyDescent="0.5">
      <c r="A23" s="1"/>
      <c r="B23" s="1"/>
      <c r="C23" s="1" t="s">
        <v>27</v>
      </c>
      <c r="D23" s="1"/>
      <c r="E23" s="1"/>
      <c r="F23" s="1"/>
      <c r="G23" s="24">
        <f>ROUND(G14-G22,5)</f>
        <v>409385.81</v>
      </c>
      <c r="H23" s="24"/>
      <c r="I23" s="24">
        <f>ROUND(I14-I22,5)</f>
        <v>441720</v>
      </c>
      <c r="J23" s="24"/>
      <c r="K23" s="24">
        <f>ROUND((G23-I23),5)</f>
        <v>-32334.19</v>
      </c>
    </row>
    <row r="24" spans="1:11" x14ac:dyDescent="0.5">
      <c r="A24" s="1"/>
      <c r="B24" s="1"/>
      <c r="C24" s="1"/>
      <c r="D24" s="1" t="s">
        <v>28</v>
      </c>
      <c r="E24" s="1"/>
      <c r="F24" s="1"/>
      <c r="G24" s="24"/>
      <c r="H24" s="24"/>
      <c r="I24" s="24"/>
      <c r="J24" s="24"/>
      <c r="K24" s="24"/>
    </row>
    <row r="25" spans="1:11" x14ac:dyDescent="0.5">
      <c r="A25" s="1"/>
      <c r="B25" s="1"/>
      <c r="C25" s="1"/>
      <c r="D25" s="1"/>
      <c r="E25" s="1" t="s">
        <v>29</v>
      </c>
      <c r="F25" s="1"/>
      <c r="G25" s="24">
        <v>1858.65</v>
      </c>
      <c r="H25" s="24"/>
      <c r="I25" s="24">
        <v>3000</v>
      </c>
      <c r="J25" s="24"/>
      <c r="K25" s="24">
        <f t="shared" ref="K25:K46" si="1">ROUND((G25-I25),5)</f>
        <v>-1141.3499999999999</v>
      </c>
    </row>
    <row r="26" spans="1:11" x14ac:dyDescent="0.5">
      <c r="A26" s="1"/>
      <c r="B26" s="1"/>
      <c r="C26" s="1"/>
      <c r="D26" s="1"/>
      <c r="E26" s="1" t="s">
        <v>30</v>
      </c>
      <c r="F26" s="1"/>
      <c r="G26" s="24">
        <v>551.62</v>
      </c>
      <c r="H26" s="24"/>
      <c r="I26" s="24">
        <v>6600</v>
      </c>
      <c r="J26" s="24"/>
      <c r="K26" s="24">
        <f t="shared" si="1"/>
        <v>-6048.38</v>
      </c>
    </row>
    <row r="27" spans="1:11" x14ac:dyDescent="0.5">
      <c r="A27" s="1"/>
      <c r="B27" s="1"/>
      <c r="C27" s="1"/>
      <c r="D27" s="1"/>
      <c r="E27" s="1" t="s">
        <v>31</v>
      </c>
      <c r="F27" s="1"/>
      <c r="G27" s="24">
        <v>1624.54</v>
      </c>
      <c r="H27" s="24"/>
      <c r="I27" s="24">
        <v>4000</v>
      </c>
      <c r="J27" s="24"/>
      <c r="K27" s="24">
        <f t="shared" si="1"/>
        <v>-2375.46</v>
      </c>
    </row>
    <row r="28" spans="1:11" x14ac:dyDescent="0.5">
      <c r="A28" s="1"/>
      <c r="B28" s="1"/>
      <c r="C28" s="1"/>
      <c r="D28" s="1"/>
      <c r="E28" s="1" t="s">
        <v>32</v>
      </c>
      <c r="F28" s="1"/>
      <c r="G28" s="24">
        <v>278.62</v>
      </c>
      <c r="H28" s="24"/>
      <c r="I28" s="24">
        <v>500</v>
      </c>
      <c r="J28" s="24"/>
      <c r="K28" s="24">
        <f t="shared" si="1"/>
        <v>-221.38</v>
      </c>
    </row>
    <row r="29" spans="1:11" x14ac:dyDescent="0.5">
      <c r="A29" s="1"/>
      <c r="B29" s="1"/>
      <c r="C29" s="1"/>
      <c r="D29" s="1"/>
      <c r="E29" s="1" t="s">
        <v>33</v>
      </c>
      <c r="F29" s="1"/>
      <c r="G29" s="24">
        <v>4115.91</v>
      </c>
      <c r="H29" s="24"/>
      <c r="I29" s="24">
        <v>10800</v>
      </c>
      <c r="J29" s="24"/>
      <c r="K29" s="24">
        <f t="shared" si="1"/>
        <v>-6684.09</v>
      </c>
    </row>
    <row r="30" spans="1:11" x14ac:dyDescent="0.5">
      <c r="A30" s="1"/>
      <c r="B30" s="1"/>
      <c r="C30" s="1"/>
      <c r="D30" s="1"/>
      <c r="E30" s="1" t="s">
        <v>34</v>
      </c>
      <c r="F30" s="1"/>
      <c r="G30" s="24">
        <v>541.25</v>
      </c>
      <c r="H30" s="24"/>
      <c r="I30" s="24">
        <v>700</v>
      </c>
      <c r="J30" s="24"/>
      <c r="K30" s="24">
        <f t="shared" si="1"/>
        <v>-158.75</v>
      </c>
    </row>
    <row r="31" spans="1:11" x14ac:dyDescent="0.5">
      <c r="A31" s="1"/>
      <c r="B31" s="1"/>
      <c r="C31" s="1"/>
      <c r="D31" s="1"/>
      <c r="E31" s="1" t="s">
        <v>35</v>
      </c>
      <c r="F31" s="1"/>
      <c r="G31" s="24">
        <v>1984.28</v>
      </c>
      <c r="H31" s="24"/>
      <c r="I31" s="24">
        <v>2800</v>
      </c>
      <c r="J31" s="24"/>
      <c r="K31" s="24">
        <f t="shared" si="1"/>
        <v>-815.72</v>
      </c>
    </row>
    <row r="32" spans="1:11" x14ac:dyDescent="0.5">
      <c r="A32" s="1"/>
      <c r="B32" s="1"/>
      <c r="C32" s="1"/>
      <c r="D32" s="1"/>
      <c r="E32" s="1" t="s">
        <v>36</v>
      </c>
      <c r="F32" s="1"/>
      <c r="G32" s="24">
        <v>195.32</v>
      </c>
      <c r="H32" s="24"/>
      <c r="I32" s="24">
        <v>1500</v>
      </c>
      <c r="J32" s="24"/>
      <c r="K32" s="24">
        <f t="shared" si="1"/>
        <v>-1304.68</v>
      </c>
    </row>
    <row r="33" spans="1:11" x14ac:dyDescent="0.5">
      <c r="A33" s="1"/>
      <c r="B33" s="1"/>
      <c r="C33" s="1"/>
      <c r="D33" s="1"/>
      <c r="E33" s="1" t="s">
        <v>37</v>
      </c>
      <c r="F33" s="1"/>
      <c r="G33" s="24">
        <v>759.48</v>
      </c>
      <c r="H33" s="24"/>
      <c r="I33" s="24">
        <v>600</v>
      </c>
      <c r="J33" s="24"/>
      <c r="K33" s="24">
        <f t="shared" si="1"/>
        <v>159.47999999999999</v>
      </c>
    </row>
    <row r="34" spans="1:11" x14ac:dyDescent="0.5">
      <c r="A34" s="1"/>
      <c r="B34" s="1"/>
      <c r="C34" s="1"/>
      <c r="D34" s="1"/>
      <c r="E34" s="1" t="s">
        <v>38</v>
      </c>
      <c r="F34" s="1"/>
      <c r="G34" s="24">
        <v>12402.5</v>
      </c>
      <c r="H34" s="24"/>
      <c r="I34" s="24">
        <v>39500</v>
      </c>
      <c r="J34" s="24"/>
      <c r="K34" s="24">
        <f t="shared" si="1"/>
        <v>-27097.5</v>
      </c>
    </row>
    <row r="35" spans="1:11" x14ac:dyDescent="0.5">
      <c r="A35" s="1"/>
      <c r="B35" s="1"/>
      <c r="C35" s="1"/>
      <c r="D35" s="1"/>
      <c r="E35" s="1" t="s">
        <v>39</v>
      </c>
      <c r="F35" s="1"/>
      <c r="G35" s="24">
        <v>1228.18</v>
      </c>
      <c r="H35" s="24"/>
      <c r="I35" s="24">
        <v>4500</v>
      </c>
      <c r="J35" s="24"/>
      <c r="K35" s="24">
        <f t="shared" si="1"/>
        <v>-3271.82</v>
      </c>
    </row>
    <row r="36" spans="1:11" x14ac:dyDescent="0.5">
      <c r="A36" s="1"/>
      <c r="B36" s="1"/>
      <c r="C36" s="1"/>
      <c r="D36" s="1"/>
      <c r="E36" s="1" t="s">
        <v>40</v>
      </c>
      <c r="F36" s="1"/>
      <c r="G36" s="24">
        <v>2448.16</v>
      </c>
      <c r="H36" s="24"/>
      <c r="I36" s="24">
        <v>5000</v>
      </c>
      <c r="J36" s="24"/>
      <c r="K36" s="24">
        <f t="shared" si="1"/>
        <v>-2551.84</v>
      </c>
    </row>
    <row r="37" spans="1:11" x14ac:dyDescent="0.5">
      <c r="A37" s="1"/>
      <c r="B37" s="1"/>
      <c r="C37" s="1"/>
      <c r="D37" s="1"/>
      <c r="E37" s="1" t="s">
        <v>41</v>
      </c>
      <c r="F37" s="1"/>
      <c r="G37" s="24">
        <v>2500.5500000000002</v>
      </c>
      <c r="H37" s="24"/>
      <c r="I37" s="24">
        <v>0</v>
      </c>
      <c r="J37" s="24"/>
      <c r="K37" s="24">
        <f t="shared" si="1"/>
        <v>2500.5500000000002</v>
      </c>
    </row>
    <row r="38" spans="1:11" x14ac:dyDescent="0.5">
      <c r="A38" s="1"/>
      <c r="B38" s="1"/>
      <c r="C38" s="1"/>
      <c r="D38" s="1"/>
      <c r="E38" s="1" t="s">
        <v>42</v>
      </c>
      <c r="F38" s="1"/>
      <c r="G38" s="24">
        <v>106297.56</v>
      </c>
      <c r="H38" s="24"/>
      <c r="I38" s="24">
        <v>173960</v>
      </c>
      <c r="J38" s="24"/>
      <c r="K38" s="24">
        <f t="shared" si="1"/>
        <v>-67662.44</v>
      </c>
    </row>
    <row r="39" spans="1:11" x14ac:dyDescent="0.5">
      <c r="A39" s="1"/>
      <c r="B39" s="1"/>
      <c r="C39" s="1"/>
      <c r="D39" s="1"/>
      <c r="E39" s="1" t="s">
        <v>43</v>
      </c>
      <c r="F39" s="1"/>
      <c r="G39" s="24">
        <v>5963.03</v>
      </c>
      <c r="H39" s="24"/>
      <c r="I39" s="24">
        <v>9950</v>
      </c>
      <c r="J39" s="24"/>
      <c r="K39" s="24">
        <f t="shared" si="1"/>
        <v>-3986.97</v>
      </c>
    </row>
    <row r="40" spans="1:11" x14ac:dyDescent="0.5">
      <c r="A40" s="1"/>
      <c r="B40" s="1"/>
      <c r="C40" s="1"/>
      <c r="D40" s="1"/>
      <c r="E40" s="1" t="s">
        <v>44</v>
      </c>
      <c r="F40" s="1"/>
      <c r="G40" s="24">
        <v>7853.11</v>
      </c>
      <c r="H40" s="24"/>
      <c r="I40" s="24">
        <v>12200</v>
      </c>
      <c r="J40" s="24"/>
      <c r="K40" s="24">
        <f t="shared" si="1"/>
        <v>-4346.8900000000003</v>
      </c>
    </row>
    <row r="41" spans="1:11" x14ac:dyDescent="0.5">
      <c r="A41" s="1"/>
      <c r="B41" s="1"/>
      <c r="C41" s="1"/>
      <c r="D41" s="1"/>
      <c r="E41" s="1" t="s">
        <v>45</v>
      </c>
      <c r="F41" s="1"/>
      <c r="G41" s="24">
        <v>3591</v>
      </c>
      <c r="H41" s="24"/>
      <c r="I41" s="24">
        <v>5920</v>
      </c>
      <c r="J41" s="24"/>
      <c r="K41" s="24">
        <f t="shared" si="1"/>
        <v>-2329</v>
      </c>
    </row>
    <row r="42" spans="1:11" x14ac:dyDescent="0.5">
      <c r="A42" s="1"/>
      <c r="B42" s="1"/>
      <c r="C42" s="1"/>
      <c r="D42" s="1"/>
      <c r="E42" s="1" t="s">
        <v>46</v>
      </c>
      <c r="F42" s="1"/>
      <c r="G42" s="24">
        <v>19</v>
      </c>
      <c r="H42" s="24"/>
      <c r="I42" s="24">
        <v>1400</v>
      </c>
      <c r="J42" s="24"/>
      <c r="K42" s="24">
        <f t="shared" si="1"/>
        <v>-1381</v>
      </c>
    </row>
    <row r="43" spans="1:11" ht="14.7" thickBot="1" x14ac:dyDescent="0.55000000000000004">
      <c r="A43" s="1"/>
      <c r="B43" s="1"/>
      <c r="C43" s="1"/>
      <c r="D43" s="1"/>
      <c r="E43" s="1" t="s">
        <v>47</v>
      </c>
      <c r="F43" s="1"/>
      <c r="G43" s="26">
        <v>336.94</v>
      </c>
      <c r="H43" s="24"/>
      <c r="I43" s="26">
        <v>540</v>
      </c>
      <c r="J43" s="24"/>
      <c r="K43" s="26">
        <f t="shared" si="1"/>
        <v>-203.06</v>
      </c>
    </row>
    <row r="44" spans="1:11" ht="14.7" thickBot="1" x14ac:dyDescent="0.55000000000000004">
      <c r="A44" s="1"/>
      <c r="B44" s="1"/>
      <c r="C44" s="1"/>
      <c r="D44" s="1" t="s">
        <v>48</v>
      </c>
      <c r="E44" s="1"/>
      <c r="F44" s="1"/>
      <c r="G44" s="28">
        <f>ROUND(SUM(G24:G43),5)</f>
        <v>154549.70000000001</v>
      </c>
      <c r="H44" s="24"/>
      <c r="I44" s="28">
        <f>ROUND(SUM(I24:I43),5)</f>
        <v>283470</v>
      </c>
      <c r="J44" s="24"/>
      <c r="K44" s="28">
        <f t="shared" si="1"/>
        <v>-128920.3</v>
      </c>
    </row>
    <row r="45" spans="1:11" ht="14.7" thickBot="1" x14ac:dyDescent="0.55000000000000004">
      <c r="A45" s="1"/>
      <c r="B45" s="1" t="s">
        <v>49</v>
      </c>
      <c r="C45" s="1"/>
      <c r="D45" s="1"/>
      <c r="E45" s="1"/>
      <c r="F45" s="1"/>
      <c r="G45" s="28">
        <f>ROUND(G6+G23-G44,5)</f>
        <v>254836.11</v>
      </c>
      <c r="H45" s="24"/>
      <c r="I45" s="28">
        <f>ROUND(I6+I23-I44,5)</f>
        <v>158250</v>
      </c>
      <c r="J45" s="24"/>
      <c r="K45" s="28">
        <f t="shared" si="1"/>
        <v>96586.11</v>
      </c>
    </row>
    <row r="46" spans="1:11" s="11" customFormat="1" ht="10.7" thickBot="1" x14ac:dyDescent="0.4">
      <c r="A46" s="1" t="s">
        <v>50</v>
      </c>
      <c r="B46" s="1"/>
      <c r="C46" s="1"/>
      <c r="D46" s="1"/>
      <c r="E46" s="1"/>
      <c r="F46" s="1"/>
      <c r="G46" s="29">
        <f>G45</f>
        <v>254836.11</v>
      </c>
      <c r="H46" s="30"/>
      <c r="I46" s="29">
        <f>I45</f>
        <v>158250</v>
      </c>
      <c r="J46" s="30"/>
      <c r="K46" s="29">
        <f t="shared" si="1"/>
        <v>96586.11</v>
      </c>
    </row>
    <row r="47" spans="1:11" ht="14.7" thickTop="1" x14ac:dyDescent="0.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47"/>
  <sheetViews>
    <sheetView zoomScaleNormal="100" workbookViewId="0">
      <selection activeCell="S16" sqref="S16"/>
    </sheetView>
  </sheetViews>
  <sheetFormatPr defaultRowHeight="14.35" x14ac:dyDescent="0.5"/>
  <cols>
    <col min="1" max="1" width="3" style="16" customWidth="1"/>
    <col min="2" max="2" width="0.87890625" style="16" customWidth="1"/>
    <col min="3" max="3" width="1.41015625" style="16" customWidth="1"/>
    <col min="4" max="5" width="3" style="16" customWidth="1"/>
    <col min="6" max="6" width="31.5859375" style="16" customWidth="1"/>
    <col min="7" max="7" width="9.5859375" style="18" bestFit="1" customWidth="1"/>
    <col min="8" max="8" width="1.1171875" style="18" customWidth="1"/>
    <col min="9" max="9" width="9.5859375" style="18" bestFit="1" customWidth="1"/>
    <col min="10" max="10" width="1.1171875" style="18" customWidth="1"/>
    <col min="11" max="11" width="12.1171875" style="18" bestFit="1" customWidth="1"/>
    <col min="12" max="12" width="1.1171875" style="18" customWidth="1"/>
    <col min="13" max="13" width="10.5859375" style="18" bestFit="1" customWidth="1"/>
    <col min="14" max="14" width="1.1171875" style="18" customWidth="1"/>
    <col min="15" max="15" width="10.1171875" style="18" bestFit="1" customWidth="1"/>
    <col min="16" max="16" width="1.1171875" style="18" customWidth="1"/>
    <col min="17" max="17" width="12.1171875" style="18" bestFit="1" customWidth="1"/>
    <col min="18" max="18" width="1.1171875" style="18" customWidth="1"/>
    <col min="19" max="19" width="12.5859375" style="18" bestFit="1" customWidth="1"/>
  </cols>
  <sheetData>
    <row r="1" spans="1:19" ht="15.35" x14ac:dyDescent="0.5">
      <c r="A1" s="2" t="s">
        <v>0</v>
      </c>
      <c r="B1" s="1"/>
      <c r="C1" s="1"/>
      <c r="D1" s="1"/>
      <c r="E1" s="1"/>
      <c r="F1" s="1"/>
      <c r="S1" s="19"/>
    </row>
    <row r="2" spans="1:19" ht="17.7" x14ac:dyDescent="0.55000000000000004">
      <c r="A2" s="3" t="s">
        <v>1</v>
      </c>
      <c r="B2" s="1"/>
      <c r="C2" s="1"/>
      <c r="D2" s="1"/>
      <c r="E2" s="1"/>
      <c r="F2" s="1"/>
      <c r="S2" s="19"/>
    </row>
    <row r="3" spans="1:19" x14ac:dyDescent="0.5">
      <c r="A3" s="4" t="s">
        <v>3</v>
      </c>
      <c r="B3" s="1"/>
      <c r="C3" s="1"/>
      <c r="D3" s="1"/>
      <c r="E3" s="1"/>
      <c r="F3" s="1"/>
      <c r="S3" s="19" t="s">
        <v>2</v>
      </c>
    </row>
    <row r="4" spans="1:19" ht="14.7" thickBot="1" x14ac:dyDescent="0.55000000000000004">
      <c r="A4" s="1"/>
      <c r="B4" s="1"/>
      <c r="C4" s="1"/>
      <c r="D4" s="1"/>
      <c r="E4" s="1"/>
      <c r="F4" s="1"/>
      <c r="G4" s="20"/>
      <c r="H4" s="21"/>
      <c r="I4" s="20"/>
      <c r="J4" s="21"/>
      <c r="K4" s="20"/>
      <c r="L4" s="21"/>
      <c r="M4" s="20"/>
      <c r="N4" s="21"/>
      <c r="O4" s="20"/>
      <c r="P4" s="21"/>
      <c r="Q4" s="20"/>
      <c r="R4" s="21"/>
      <c r="S4" s="20"/>
    </row>
    <row r="5" spans="1:19" s="15" customFormat="1" ht="15" thickTop="1" thickBot="1" x14ac:dyDescent="0.55000000000000004">
      <c r="A5" s="14"/>
      <c r="B5" s="14"/>
      <c r="C5" s="14"/>
      <c r="D5" s="14"/>
      <c r="E5" s="14"/>
      <c r="F5" s="14"/>
      <c r="G5" s="22" t="s">
        <v>4</v>
      </c>
      <c r="H5" s="23"/>
      <c r="I5" s="22" t="s">
        <v>5</v>
      </c>
      <c r="J5" s="23"/>
      <c r="K5" s="22" t="s">
        <v>6</v>
      </c>
      <c r="L5" s="23"/>
      <c r="M5" s="22" t="s">
        <v>7</v>
      </c>
      <c r="N5" s="23"/>
      <c r="O5" s="22" t="s">
        <v>8</v>
      </c>
      <c r="P5" s="23"/>
      <c r="Q5" s="22" t="s">
        <v>6</v>
      </c>
      <c r="R5" s="23"/>
      <c r="S5" s="22" t="s">
        <v>9</v>
      </c>
    </row>
    <row r="6" spans="1:19" ht="14.7" thickTop="1" x14ac:dyDescent="0.5">
      <c r="A6" s="1"/>
      <c r="B6" s="1" t="s">
        <v>10</v>
      </c>
      <c r="C6" s="1"/>
      <c r="D6" s="1"/>
      <c r="E6" s="1"/>
      <c r="F6" s="1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x14ac:dyDescent="0.5">
      <c r="A7" s="1"/>
      <c r="B7" s="1"/>
      <c r="C7" s="1"/>
      <c r="D7" s="1" t="s">
        <v>11</v>
      </c>
      <c r="E7" s="1"/>
      <c r="F7" s="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x14ac:dyDescent="0.5">
      <c r="A8" s="1"/>
      <c r="B8" s="1"/>
      <c r="C8" s="1"/>
      <c r="D8" s="1"/>
      <c r="E8" s="1" t="s">
        <v>12</v>
      </c>
      <c r="F8" s="1"/>
      <c r="G8" s="24">
        <v>9066.27</v>
      </c>
      <c r="H8" s="24"/>
      <c r="I8" s="24">
        <v>0</v>
      </c>
      <c r="J8" s="24"/>
      <c r="K8" s="24">
        <f t="shared" ref="K8:K14" si="0">ROUND((G8-I8),5)</f>
        <v>9066.27</v>
      </c>
      <c r="L8" s="24"/>
      <c r="M8" s="24">
        <v>17973.009999999998</v>
      </c>
      <c r="N8" s="24"/>
      <c r="O8" s="24">
        <v>0</v>
      </c>
      <c r="P8" s="24"/>
      <c r="Q8" s="24">
        <f t="shared" ref="Q8:Q14" si="1">ROUND((M8-O8),5)</f>
        <v>17973.009999999998</v>
      </c>
      <c r="R8" s="24"/>
      <c r="S8" s="24">
        <v>0</v>
      </c>
    </row>
    <row r="9" spans="1:19" x14ac:dyDescent="0.5">
      <c r="A9" s="1"/>
      <c r="B9" s="1"/>
      <c r="C9" s="1"/>
      <c r="D9" s="1"/>
      <c r="E9" s="1" t="s">
        <v>13</v>
      </c>
      <c r="F9" s="1"/>
      <c r="G9" s="24">
        <v>0</v>
      </c>
      <c r="H9" s="24"/>
      <c r="I9" s="24">
        <v>0</v>
      </c>
      <c r="J9" s="24"/>
      <c r="K9" s="24">
        <f t="shared" si="0"/>
        <v>0</v>
      </c>
      <c r="L9" s="24"/>
      <c r="M9" s="24">
        <v>150000</v>
      </c>
      <c r="N9" s="24"/>
      <c r="O9" s="24">
        <v>150000</v>
      </c>
      <c r="P9" s="24"/>
      <c r="Q9" s="24">
        <f t="shared" si="1"/>
        <v>0</v>
      </c>
      <c r="R9" s="24"/>
      <c r="S9" s="24">
        <v>150000</v>
      </c>
    </row>
    <row r="10" spans="1:19" x14ac:dyDescent="0.5">
      <c r="A10" s="1"/>
      <c r="B10" s="1"/>
      <c r="C10" s="1"/>
      <c r="D10" s="1"/>
      <c r="E10" s="1" t="s">
        <v>14</v>
      </c>
      <c r="F10" s="1"/>
      <c r="G10" s="24">
        <v>0</v>
      </c>
      <c r="H10" s="24"/>
      <c r="I10" s="24">
        <v>25000</v>
      </c>
      <c r="J10" s="24"/>
      <c r="K10" s="24">
        <f t="shared" si="0"/>
        <v>-25000</v>
      </c>
      <c r="L10" s="24"/>
      <c r="M10" s="24">
        <v>61131.839999999997</v>
      </c>
      <c r="N10" s="24"/>
      <c r="O10" s="24">
        <v>50452</v>
      </c>
      <c r="P10" s="24"/>
      <c r="Q10" s="24">
        <f t="shared" si="1"/>
        <v>10679.84</v>
      </c>
      <c r="R10" s="24"/>
      <c r="S10" s="24">
        <v>113700</v>
      </c>
    </row>
    <row r="11" spans="1:19" x14ac:dyDescent="0.5">
      <c r="A11" s="1"/>
      <c r="B11" s="1"/>
      <c r="C11" s="1"/>
      <c r="D11" s="1"/>
      <c r="E11" s="1" t="s">
        <v>15</v>
      </c>
      <c r="F11" s="1"/>
      <c r="G11" s="24">
        <v>0</v>
      </c>
      <c r="H11" s="24"/>
      <c r="I11" s="24">
        <v>0</v>
      </c>
      <c r="J11" s="24"/>
      <c r="K11" s="24">
        <f t="shared" si="0"/>
        <v>0</v>
      </c>
      <c r="L11" s="24"/>
      <c r="M11" s="24">
        <v>250000</v>
      </c>
      <c r="N11" s="24"/>
      <c r="O11" s="24">
        <v>250000</v>
      </c>
      <c r="P11" s="24"/>
      <c r="Q11" s="24">
        <f t="shared" si="1"/>
        <v>0</v>
      </c>
      <c r="R11" s="24"/>
      <c r="S11" s="24">
        <v>250000</v>
      </c>
    </row>
    <row r="12" spans="1:19" x14ac:dyDescent="0.5">
      <c r="A12" s="1"/>
      <c r="B12" s="1"/>
      <c r="C12" s="1"/>
      <c r="D12" s="1"/>
      <c r="E12" s="1" t="s">
        <v>16</v>
      </c>
      <c r="F12" s="1"/>
      <c r="G12" s="24">
        <v>0</v>
      </c>
      <c r="H12" s="24"/>
      <c r="I12" s="24">
        <v>0</v>
      </c>
      <c r="J12" s="24"/>
      <c r="K12" s="24">
        <f t="shared" si="0"/>
        <v>0</v>
      </c>
      <c r="L12" s="24"/>
      <c r="M12" s="24">
        <v>77000</v>
      </c>
      <c r="N12" s="24"/>
      <c r="O12" s="24">
        <v>80000</v>
      </c>
      <c r="P12" s="24"/>
      <c r="Q12" s="24">
        <f t="shared" si="1"/>
        <v>-3000</v>
      </c>
      <c r="R12" s="24"/>
      <c r="S12" s="24">
        <v>80000</v>
      </c>
    </row>
    <row r="13" spans="1:19" ht="14.7" thickBot="1" x14ac:dyDescent="0.55000000000000004">
      <c r="A13" s="1"/>
      <c r="B13" s="1"/>
      <c r="C13" s="1"/>
      <c r="D13" s="1"/>
      <c r="E13" s="1" t="s">
        <v>17</v>
      </c>
      <c r="F13" s="1"/>
      <c r="G13" s="25">
        <v>0</v>
      </c>
      <c r="H13" s="24"/>
      <c r="I13" s="25">
        <v>46.45</v>
      </c>
      <c r="J13" s="24"/>
      <c r="K13" s="25">
        <f t="shared" si="0"/>
        <v>-46.45</v>
      </c>
      <c r="L13" s="24"/>
      <c r="M13" s="25">
        <v>237.27</v>
      </c>
      <c r="N13" s="24"/>
      <c r="O13" s="25">
        <v>510</v>
      </c>
      <c r="P13" s="24"/>
      <c r="Q13" s="25">
        <f t="shared" si="1"/>
        <v>-272.73</v>
      </c>
      <c r="R13" s="24"/>
      <c r="S13" s="25">
        <v>720</v>
      </c>
    </row>
    <row r="14" spans="1:19" x14ac:dyDescent="0.5">
      <c r="A14" s="1"/>
      <c r="B14" s="1"/>
      <c r="C14" s="1"/>
      <c r="D14" s="1" t="s">
        <v>18</v>
      </c>
      <c r="E14" s="1"/>
      <c r="F14" s="1"/>
      <c r="G14" s="24">
        <f>ROUND(SUM(G7:G13),5)</f>
        <v>9066.27</v>
      </c>
      <c r="H14" s="24"/>
      <c r="I14" s="24">
        <f>ROUND(SUM(I7:I13),5)</f>
        <v>25046.45</v>
      </c>
      <c r="J14" s="24"/>
      <c r="K14" s="24">
        <f t="shared" si="0"/>
        <v>-15980.18</v>
      </c>
      <c r="L14" s="24"/>
      <c r="M14" s="24">
        <f>ROUND(SUM(M7:M13),5)</f>
        <v>556342.12</v>
      </c>
      <c r="N14" s="24"/>
      <c r="O14" s="24">
        <f>ROUND(SUM(O7:O13),5)</f>
        <v>530962</v>
      </c>
      <c r="P14" s="24"/>
      <c r="Q14" s="24">
        <f t="shared" si="1"/>
        <v>25380.12</v>
      </c>
      <c r="R14" s="24"/>
      <c r="S14" s="24">
        <f>ROUND(SUM(S7:S13),5)</f>
        <v>594420</v>
      </c>
    </row>
    <row r="15" spans="1:19" x14ac:dyDescent="0.5">
      <c r="A15" s="1"/>
      <c r="B15" s="1"/>
      <c r="C15" s="1"/>
      <c r="D15" s="1" t="s">
        <v>19</v>
      </c>
      <c r="E15" s="1"/>
      <c r="F15" s="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5">
      <c r="A16" s="1"/>
      <c r="B16" s="1"/>
      <c r="C16" s="1"/>
      <c r="D16" s="1"/>
      <c r="E16" s="1" t="s">
        <v>20</v>
      </c>
      <c r="F16" s="1"/>
      <c r="G16" s="24">
        <v>432</v>
      </c>
      <c r="H16" s="24"/>
      <c r="I16" s="24">
        <v>0</v>
      </c>
      <c r="J16" s="24"/>
      <c r="K16" s="24">
        <f>ROUND((G16-I16),5)</f>
        <v>432</v>
      </c>
      <c r="L16" s="24"/>
      <c r="M16" s="24">
        <v>107664.55</v>
      </c>
      <c r="N16" s="24"/>
      <c r="O16" s="24">
        <v>101700</v>
      </c>
      <c r="P16" s="24"/>
      <c r="Q16" s="24">
        <f>ROUND((M16-O16),5)</f>
        <v>5964.55</v>
      </c>
      <c r="R16" s="24"/>
      <c r="S16" s="24">
        <v>101700</v>
      </c>
    </row>
    <row r="17" spans="1:19" x14ac:dyDescent="0.5">
      <c r="A17" s="1"/>
      <c r="B17" s="1"/>
      <c r="C17" s="1"/>
      <c r="D17" s="1"/>
      <c r="E17" s="1" t="s">
        <v>21</v>
      </c>
      <c r="F17" s="1"/>
      <c r="G17" s="24">
        <v>152</v>
      </c>
      <c r="H17" s="24"/>
      <c r="I17" s="24">
        <v>0</v>
      </c>
      <c r="J17" s="24"/>
      <c r="K17" s="24">
        <f>ROUND((G17-I17),5)</f>
        <v>152</v>
      </c>
      <c r="L17" s="24"/>
      <c r="M17" s="24">
        <v>13557.48</v>
      </c>
      <c r="N17" s="24"/>
      <c r="O17" s="24">
        <v>20000</v>
      </c>
      <c r="P17" s="24"/>
      <c r="Q17" s="24">
        <f>ROUND((M17-O17),5)</f>
        <v>-6442.52</v>
      </c>
      <c r="R17" s="24"/>
      <c r="S17" s="24">
        <v>20000</v>
      </c>
    </row>
    <row r="18" spans="1:19" x14ac:dyDescent="0.5">
      <c r="A18" s="1"/>
      <c r="B18" s="1"/>
      <c r="C18" s="1"/>
      <c r="D18" s="1"/>
      <c r="E18" s="1" t="s">
        <v>22</v>
      </c>
      <c r="F18" s="1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4.7" thickBot="1" x14ac:dyDescent="0.55000000000000004">
      <c r="A19" s="1"/>
      <c r="B19" s="1"/>
      <c r="C19" s="1"/>
      <c r="D19" s="1"/>
      <c r="E19" s="1"/>
      <c r="F19" s="1" t="s">
        <v>23</v>
      </c>
      <c r="G19" s="25">
        <v>0</v>
      </c>
      <c r="H19" s="24"/>
      <c r="I19" s="25">
        <v>0</v>
      </c>
      <c r="J19" s="24"/>
      <c r="K19" s="25">
        <f>ROUND((G19-I19),5)</f>
        <v>0</v>
      </c>
      <c r="L19" s="24"/>
      <c r="M19" s="25">
        <v>53.16</v>
      </c>
      <c r="N19" s="24"/>
      <c r="O19" s="25">
        <v>1000</v>
      </c>
      <c r="P19" s="24"/>
      <c r="Q19" s="25">
        <f>ROUND((M19-O19),5)</f>
        <v>-946.84</v>
      </c>
      <c r="R19" s="24"/>
      <c r="S19" s="25">
        <v>1000</v>
      </c>
    </row>
    <row r="20" spans="1:19" x14ac:dyDescent="0.5">
      <c r="A20" s="1"/>
      <c r="B20" s="1"/>
      <c r="C20" s="1"/>
      <c r="D20" s="1"/>
      <c r="E20" s="1" t="s">
        <v>24</v>
      </c>
      <c r="F20" s="1"/>
      <c r="G20" s="24">
        <f>ROUND(SUM(G18:G19),5)</f>
        <v>0</v>
      </c>
      <c r="H20" s="24"/>
      <c r="I20" s="24">
        <f>ROUND(SUM(I18:I19),5)</f>
        <v>0</v>
      </c>
      <c r="J20" s="24"/>
      <c r="K20" s="24">
        <f>ROUND((G20-I20),5)</f>
        <v>0</v>
      </c>
      <c r="L20" s="24"/>
      <c r="M20" s="24">
        <f>ROUND(SUM(M18:M19),5)</f>
        <v>53.16</v>
      </c>
      <c r="N20" s="24"/>
      <c r="O20" s="24">
        <f>ROUND(SUM(O18:O19),5)</f>
        <v>1000</v>
      </c>
      <c r="P20" s="24"/>
      <c r="Q20" s="24">
        <f>ROUND((M20-O20),5)</f>
        <v>-946.84</v>
      </c>
      <c r="R20" s="24"/>
      <c r="S20" s="24">
        <f>ROUND(SUM(S18:S19),5)</f>
        <v>1000</v>
      </c>
    </row>
    <row r="21" spans="1:19" ht="14.7" thickBot="1" x14ac:dyDescent="0.55000000000000004">
      <c r="A21" s="1"/>
      <c r="B21" s="1"/>
      <c r="C21" s="1"/>
      <c r="D21" s="1"/>
      <c r="E21" s="1" t="s">
        <v>25</v>
      </c>
      <c r="F21" s="1"/>
      <c r="G21" s="26">
        <v>0</v>
      </c>
      <c r="H21" s="24"/>
      <c r="I21" s="26">
        <v>0</v>
      </c>
      <c r="J21" s="24"/>
      <c r="K21" s="26">
        <f>ROUND((G21-I21),5)</f>
        <v>0</v>
      </c>
      <c r="L21" s="24"/>
      <c r="M21" s="26">
        <v>25681.119999999999</v>
      </c>
      <c r="N21" s="24"/>
      <c r="O21" s="26">
        <v>30000</v>
      </c>
      <c r="P21" s="24"/>
      <c r="Q21" s="26">
        <f>ROUND((M21-O21),5)</f>
        <v>-4318.88</v>
      </c>
      <c r="R21" s="24"/>
      <c r="S21" s="26">
        <v>30000</v>
      </c>
    </row>
    <row r="22" spans="1:19" ht="14.7" thickBot="1" x14ac:dyDescent="0.55000000000000004">
      <c r="A22" s="1"/>
      <c r="B22" s="1"/>
      <c r="C22" s="1"/>
      <c r="D22" s="1" t="s">
        <v>26</v>
      </c>
      <c r="E22" s="1"/>
      <c r="F22" s="1"/>
      <c r="G22" s="27">
        <f>ROUND(SUM(G15:G17)+SUM(G20:G21),5)</f>
        <v>584</v>
      </c>
      <c r="H22" s="24"/>
      <c r="I22" s="27">
        <f>ROUND(SUM(I15:I17)+SUM(I20:I21),5)</f>
        <v>0</v>
      </c>
      <c r="J22" s="24"/>
      <c r="K22" s="27">
        <f>ROUND((G22-I22),5)</f>
        <v>584</v>
      </c>
      <c r="L22" s="24"/>
      <c r="M22" s="27">
        <f>ROUND(SUM(M15:M17)+SUM(M20:M21),5)</f>
        <v>146956.31</v>
      </c>
      <c r="N22" s="24"/>
      <c r="O22" s="27">
        <f>ROUND(SUM(O15:O17)+SUM(O20:O21),5)</f>
        <v>152700</v>
      </c>
      <c r="P22" s="24"/>
      <c r="Q22" s="27">
        <f>ROUND((M22-O22),5)</f>
        <v>-5743.69</v>
      </c>
      <c r="R22" s="24"/>
      <c r="S22" s="27">
        <f>ROUND(SUM(S15:S17)+SUM(S20:S21),5)</f>
        <v>152700</v>
      </c>
    </row>
    <row r="23" spans="1:19" x14ac:dyDescent="0.5">
      <c r="A23" s="1"/>
      <c r="B23" s="1"/>
      <c r="C23" s="1" t="s">
        <v>27</v>
      </c>
      <c r="D23" s="1"/>
      <c r="E23" s="1"/>
      <c r="F23" s="1"/>
      <c r="G23" s="24">
        <f>ROUND(G14-G22,5)</f>
        <v>8482.27</v>
      </c>
      <c r="H23" s="24"/>
      <c r="I23" s="24">
        <f>ROUND(I14-I22,5)</f>
        <v>25046.45</v>
      </c>
      <c r="J23" s="24"/>
      <c r="K23" s="24">
        <f>ROUND((G23-I23),5)</f>
        <v>-16564.18</v>
      </c>
      <c r="L23" s="24"/>
      <c r="M23" s="24">
        <f>ROUND(M14-M22,5)</f>
        <v>409385.81</v>
      </c>
      <c r="N23" s="24"/>
      <c r="O23" s="24">
        <f>ROUND(O14-O22,5)</f>
        <v>378262</v>
      </c>
      <c r="P23" s="24"/>
      <c r="Q23" s="24">
        <f>ROUND((M23-O23),5)</f>
        <v>31123.81</v>
      </c>
      <c r="R23" s="24"/>
      <c r="S23" s="24">
        <f>ROUND(S14-S22,5)</f>
        <v>441720</v>
      </c>
    </row>
    <row r="24" spans="1:19" x14ac:dyDescent="0.5">
      <c r="A24" s="1"/>
      <c r="B24" s="1"/>
      <c r="C24" s="1"/>
      <c r="D24" s="1" t="s">
        <v>28</v>
      </c>
      <c r="E24" s="1"/>
      <c r="F24" s="1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x14ac:dyDescent="0.5">
      <c r="A25" s="1"/>
      <c r="B25" s="1"/>
      <c r="C25" s="1"/>
      <c r="D25" s="1"/>
      <c r="E25" s="1" t="s">
        <v>29</v>
      </c>
      <c r="F25" s="1"/>
      <c r="G25" s="24">
        <v>0</v>
      </c>
      <c r="H25" s="24"/>
      <c r="I25" s="24">
        <v>0</v>
      </c>
      <c r="J25" s="24"/>
      <c r="K25" s="24">
        <f t="shared" ref="K25:K36" si="2">ROUND((G25-I25),5)</f>
        <v>0</v>
      </c>
      <c r="L25" s="24"/>
      <c r="M25" s="24">
        <v>1858.65</v>
      </c>
      <c r="N25" s="24"/>
      <c r="O25" s="24">
        <v>3000</v>
      </c>
      <c r="P25" s="24"/>
      <c r="Q25" s="24">
        <f t="shared" ref="Q25:Q36" si="3">ROUND((M25-O25),5)</f>
        <v>-1141.3499999999999</v>
      </c>
      <c r="R25" s="24"/>
      <c r="S25" s="24">
        <v>3000</v>
      </c>
    </row>
    <row r="26" spans="1:19" x14ac:dyDescent="0.5">
      <c r="A26" s="1"/>
      <c r="B26" s="1"/>
      <c r="C26" s="1"/>
      <c r="D26" s="1"/>
      <c r="E26" s="1" t="s">
        <v>30</v>
      </c>
      <c r="F26" s="1"/>
      <c r="G26" s="24">
        <v>0</v>
      </c>
      <c r="H26" s="24"/>
      <c r="I26" s="24">
        <v>2050</v>
      </c>
      <c r="J26" s="24"/>
      <c r="K26" s="24">
        <f t="shared" si="2"/>
        <v>-2050</v>
      </c>
      <c r="L26" s="24"/>
      <c r="M26" s="24">
        <v>551.62</v>
      </c>
      <c r="N26" s="24"/>
      <c r="O26" s="24">
        <v>5100</v>
      </c>
      <c r="P26" s="24"/>
      <c r="Q26" s="24">
        <f t="shared" si="3"/>
        <v>-4548.38</v>
      </c>
      <c r="R26" s="24"/>
      <c r="S26" s="24">
        <v>6600</v>
      </c>
    </row>
    <row r="27" spans="1:19" x14ac:dyDescent="0.5">
      <c r="A27" s="1"/>
      <c r="B27" s="1"/>
      <c r="C27" s="1"/>
      <c r="D27" s="1"/>
      <c r="E27" s="1" t="s">
        <v>31</v>
      </c>
      <c r="F27" s="1"/>
      <c r="G27" s="24">
        <v>98.69</v>
      </c>
      <c r="H27" s="24"/>
      <c r="I27" s="24">
        <v>500</v>
      </c>
      <c r="J27" s="24"/>
      <c r="K27" s="24">
        <f t="shared" si="2"/>
        <v>-401.31</v>
      </c>
      <c r="L27" s="24"/>
      <c r="M27" s="24">
        <v>1624.54</v>
      </c>
      <c r="N27" s="24"/>
      <c r="O27" s="24">
        <v>2500</v>
      </c>
      <c r="P27" s="24"/>
      <c r="Q27" s="24">
        <f t="shared" si="3"/>
        <v>-875.46</v>
      </c>
      <c r="R27" s="24"/>
      <c r="S27" s="24">
        <v>4000</v>
      </c>
    </row>
    <row r="28" spans="1:19" x14ac:dyDescent="0.5">
      <c r="A28" s="1"/>
      <c r="B28" s="1"/>
      <c r="C28" s="1"/>
      <c r="D28" s="1"/>
      <c r="E28" s="1" t="s">
        <v>32</v>
      </c>
      <c r="F28" s="1"/>
      <c r="G28" s="24">
        <v>5.86</v>
      </c>
      <c r="H28" s="24"/>
      <c r="I28" s="24">
        <v>50</v>
      </c>
      <c r="J28" s="24"/>
      <c r="K28" s="24">
        <f t="shared" si="2"/>
        <v>-44.14</v>
      </c>
      <c r="L28" s="24"/>
      <c r="M28" s="24">
        <v>278.62</v>
      </c>
      <c r="N28" s="24"/>
      <c r="O28" s="24">
        <v>350</v>
      </c>
      <c r="P28" s="24"/>
      <c r="Q28" s="24">
        <f t="shared" si="3"/>
        <v>-71.38</v>
      </c>
      <c r="R28" s="24"/>
      <c r="S28" s="24">
        <v>500</v>
      </c>
    </row>
    <row r="29" spans="1:19" x14ac:dyDescent="0.5">
      <c r="A29" s="1"/>
      <c r="B29" s="1"/>
      <c r="C29" s="1"/>
      <c r="D29" s="1"/>
      <c r="E29" s="1" t="s">
        <v>33</v>
      </c>
      <c r="F29" s="1"/>
      <c r="G29" s="24">
        <v>23.16</v>
      </c>
      <c r="H29" s="24"/>
      <c r="I29" s="24">
        <v>3000</v>
      </c>
      <c r="J29" s="24"/>
      <c r="K29" s="24">
        <f t="shared" si="2"/>
        <v>-2976.84</v>
      </c>
      <c r="L29" s="24"/>
      <c r="M29" s="24">
        <v>4115.91</v>
      </c>
      <c r="N29" s="24"/>
      <c r="O29" s="24">
        <v>8400</v>
      </c>
      <c r="P29" s="24"/>
      <c r="Q29" s="24">
        <f t="shared" si="3"/>
        <v>-4284.09</v>
      </c>
      <c r="R29" s="24"/>
      <c r="S29" s="24">
        <v>10800</v>
      </c>
    </row>
    <row r="30" spans="1:19" x14ac:dyDescent="0.5">
      <c r="A30" s="1"/>
      <c r="B30" s="1"/>
      <c r="C30" s="1"/>
      <c r="D30" s="1"/>
      <c r="E30" s="1" t="s">
        <v>34</v>
      </c>
      <c r="F30" s="1"/>
      <c r="G30" s="24">
        <v>0</v>
      </c>
      <c r="H30" s="24"/>
      <c r="I30" s="24">
        <v>0</v>
      </c>
      <c r="J30" s="24"/>
      <c r="K30" s="24">
        <f t="shared" si="2"/>
        <v>0</v>
      </c>
      <c r="L30" s="24"/>
      <c r="M30" s="24">
        <v>541.25</v>
      </c>
      <c r="N30" s="24"/>
      <c r="O30" s="24">
        <v>700</v>
      </c>
      <c r="P30" s="24"/>
      <c r="Q30" s="24">
        <f t="shared" si="3"/>
        <v>-158.75</v>
      </c>
      <c r="R30" s="24"/>
      <c r="S30" s="24">
        <v>700</v>
      </c>
    </row>
    <row r="31" spans="1:19" x14ac:dyDescent="0.5">
      <c r="A31" s="1"/>
      <c r="B31" s="1"/>
      <c r="C31" s="1"/>
      <c r="D31" s="1"/>
      <c r="E31" s="1" t="s">
        <v>35</v>
      </c>
      <c r="F31" s="1"/>
      <c r="G31" s="24">
        <v>0</v>
      </c>
      <c r="H31" s="24"/>
      <c r="I31" s="24">
        <v>100</v>
      </c>
      <c r="J31" s="24"/>
      <c r="K31" s="24">
        <f t="shared" si="2"/>
        <v>-100</v>
      </c>
      <c r="L31" s="24"/>
      <c r="M31" s="24">
        <v>1984.28</v>
      </c>
      <c r="N31" s="24"/>
      <c r="O31" s="24">
        <v>2700</v>
      </c>
      <c r="P31" s="24"/>
      <c r="Q31" s="24">
        <f t="shared" si="3"/>
        <v>-715.72</v>
      </c>
      <c r="R31" s="24"/>
      <c r="S31" s="24">
        <v>2800</v>
      </c>
    </row>
    <row r="32" spans="1:19" x14ac:dyDescent="0.5">
      <c r="A32" s="1"/>
      <c r="B32" s="1"/>
      <c r="C32" s="1"/>
      <c r="D32" s="1"/>
      <c r="E32" s="1" t="s">
        <v>36</v>
      </c>
      <c r="F32" s="1"/>
      <c r="G32" s="24">
        <v>50.08</v>
      </c>
      <c r="H32" s="24"/>
      <c r="I32" s="24">
        <v>350</v>
      </c>
      <c r="J32" s="24"/>
      <c r="K32" s="24">
        <f t="shared" si="2"/>
        <v>-299.92</v>
      </c>
      <c r="L32" s="24"/>
      <c r="M32" s="24">
        <v>195.32</v>
      </c>
      <c r="N32" s="24"/>
      <c r="O32" s="24">
        <v>1500</v>
      </c>
      <c r="P32" s="24"/>
      <c r="Q32" s="24">
        <f t="shared" si="3"/>
        <v>-1304.68</v>
      </c>
      <c r="R32" s="24"/>
      <c r="S32" s="24">
        <v>1500</v>
      </c>
    </row>
    <row r="33" spans="1:19" x14ac:dyDescent="0.5">
      <c r="A33" s="1"/>
      <c r="B33" s="1"/>
      <c r="C33" s="1"/>
      <c r="D33" s="1"/>
      <c r="E33" s="1" t="s">
        <v>37</v>
      </c>
      <c r="F33" s="1"/>
      <c r="G33" s="24">
        <v>0</v>
      </c>
      <c r="H33" s="24"/>
      <c r="I33" s="24">
        <v>0</v>
      </c>
      <c r="J33" s="24"/>
      <c r="K33" s="24">
        <f t="shared" si="2"/>
        <v>0</v>
      </c>
      <c r="L33" s="24"/>
      <c r="M33" s="24">
        <v>759.48</v>
      </c>
      <c r="N33" s="24"/>
      <c r="O33" s="24">
        <v>600</v>
      </c>
      <c r="P33" s="24"/>
      <c r="Q33" s="24">
        <f t="shared" si="3"/>
        <v>159.47999999999999</v>
      </c>
      <c r="R33" s="24"/>
      <c r="S33" s="24">
        <v>600</v>
      </c>
    </row>
    <row r="34" spans="1:19" x14ac:dyDescent="0.5">
      <c r="A34" s="1"/>
      <c r="B34" s="1"/>
      <c r="C34" s="1"/>
      <c r="D34" s="1"/>
      <c r="E34" s="1" t="s">
        <v>38</v>
      </c>
      <c r="F34" s="1"/>
      <c r="G34" s="24">
        <v>2895.63</v>
      </c>
      <c r="H34" s="24"/>
      <c r="I34" s="24">
        <v>8000</v>
      </c>
      <c r="J34" s="24"/>
      <c r="K34" s="24">
        <f t="shared" si="2"/>
        <v>-5104.37</v>
      </c>
      <c r="L34" s="24"/>
      <c r="M34" s="24">
        <v>12402.5</v>
      </c>
      <c r="N34" s="24"/>
      <c r="O34" s="24">
        <v>23700</v>
      </c>
      <c r="P34" s="24"/>
      <c r="Q34" s="24">
        <f t="shared" si="3"/>
        <v>-11297.5</v>
      </c>
      <c r="R34" s="24"/>
      <c r="S34" s="24">
        <v>39500</v>
      </c>
    </row>
    <row r="35" spans="1:19" x14ac:dyDescent="0.5">
      <c r="A35" s="1"/>
      <c r="B35" s="1"/>
      <c r="C35" s="1"/>
      <c r="D35" s="1"/>
      <c r="E35" s="1" t="s">
        <v>39</v>
      </c>
      <c r="F35" s="1"/>
      <c r="G35" s="24">
        <v>386.9</v>
      </c>
      <c r="H35" s="24"/>
      <c r="I35" s="24">
        <v>700</v>
      </c>
      <c r="J35" s="24"/>
      <c r="K35" s="24">
        <f t="shared" si="2"/>
        <v>-313.10000000000002</v>
      </c>
      <c r="L35" s="24"/>
      <c r="M35" s="24">
        <v>1228.18</v>
      </c>
      <c r="N35" s="24"/>
      <c r="O35" s="24">
        <v>2700</v>
      </c>
      <c r="P35" s="24"/>
      <c r="Q35" s="24">
        <f t="shared" si="3"/>
        <v>-1471.82</v>
      </c>
      <c r="R35" s="24"/>
      <c r="S35" s="24">
        <v>4500</v>
      </c>
    </row>
    <row r="36" spans="1:19" x14ac:dyDescent="0.5">
      <c r="A36" s="1"/>
      <c r="B36" s="1"/>
      <c r="C36" s="1"/>
      <c r="D36" s="1"/>
      <c r="E36" s="1" t="s">
        <v>40</v>
      </c>
      <c r="F36" s="1"/>
      <c r="G36" s="24">
        <v>0</v>
      </c>
      <c r="H36" s="24"/>
      <c r="I36" s="24">
        <v>0</v>
      </c>
      <c r="J36" s="24"/>
      <c r="K36" s="24">
        <f t="shared" si="2"/>
        <v>0</v>
      </c>
      <c r="L36" s="24"/>
      <c r="M36" s="24">
        <v>2448.16</v>
      </c>
      <c r="N36" s="24"/>
      <c r="O36" s="24">
        <v>4000</v>
      </c>
      <c r="P36" s="24"/>
      <c r="Q36" s="24">
        <f t="shared" si="3"/>
        <v>-1551.84</v>
      </c>
      <c r="R36" s="24"/>
      <c r="S36" s="24">
        <v>5000</v>
      </c>
    </row>
    <row r="37" spans="1:19" x14ac:dyDescent="0.5">
      <c r="A37" s="1"/>
      <c r="B37" s="1"/>
      <c r="C37" s="1"/>
      <c r="D37" s="1"/>
      <c r="E37" s="1" t="s">
        <v>41</v>
      </c>
      <c r="F37" s="1"/>
      <c r="G37" s="24">
        <v>500.11</v>
      </c>
      <c r="H37" s="24"/>
      <c r="I37" s="24"/>
      <c r="J37" s="24"/>
      <c r="K37" s="24"/>
      <c r="L37" s="24"/>
      <c r="M37" s="24">
        <v>2500.5500000000002</v>
      </c>
      <c r="N37" s="24"/>
      <c r="O37" s="24"/>
      <c r="P37" s="24"/>
      <c r="Q37" s="24"/>
      <c r="R37" s="24"/>
      <c r="S37" s="24"/>
    </row>
    <row r="38" spans="1:19" x14ac:dyDescent="0.5">
      <c r="A38" s="1"/>
      <c r="B38" s="1"/>
      <c r="C38" s="1"/>
      <c r="D38" s="1"/>
      <c r="E38" s="1" t="s">
        <v>42</v>
      </c>
      <c r="F38" s="1"/>
      <c r="G38" s="24">
        <v>19468.98</v>
      </c>
      <c r="H38" s="24"/>
      <c r="I38" s="24">
        <v>22250</v>
      </c>
      <c r="J38" s="24"/>
      <c r="K38" s="24">
        <f t="shared" ref="K38:K46" si="4">ROUND((G38-I38),5)</f>
        <v>-2781.02</v>
      </c>
      <c r="L38" s="24"/>
      <c r="M38" s="24">
        <v>106297.56</v>
      </c>
      <c r="N38" s="24"/>
      <c r="O38" s="24">
        <v>111000</v>
      </c>
      <c r="P38" s="24"/>
      <c r="Q38" s="24">
        <f t="shared" ref="Q38:Q46" si="5">ROUND((M38-O38),5)</f>
        <v>-4702.4399999999996</v>
      </c>
      <c r="R38" s="24"/>
      <c r="S38" s="24">
        <v>173960</v>
      </c>
    </row>
    <row r="39" spans="1:19" x14ac:dyDescent="0.5">
      <c r="A39" s="1"/>
      <c r="B39" s="1"/>
      <c r="C39" s="1"/>
      <c r="D39" s="1"/>
      <c r="E39" s="1" t="s">
        <v>43</v>
      </c>
      <c r="F39" s="1"/>
      <c r="G39" s="24">
        <v>1077.6099999999999</v>
      </c>
      <c r="H39" s="24"/>
      <c r="I39" s="24">
        <v>1350</v>
      </c>
      <c r="J39" s="24"/>
      <c r="K39" s="24">
        <f t="shared" si="4"/>
        <v>-272.39</v>
      </c>
      <c r="L39" s="24"/>
      <c r="M39" s="24">
        <v>5963.03</v>
      </c>
      <c r="N39" s="24"/>
      <c r="O39" s="24">
        <v>6350</v>
      </c>
      <c r="P39" s="24"/>
      <c r="Q39" s="24">
        <f t="shared" si="5"/>
        <v>-386.97</v>
      </c>
      <c r="R39" s="24"/>
      <c r="S39" s="24">
        <v>9950</v>
      </c>
    </row>
    <row r="40" spans="1:19" x14ac:dyDescent="0.5">
      <c r="A40" s="1"/>
      <c r="B40" s="1"/>
      <c r="C40" s="1"/>
      <c r="D40" s="1"/>
      <c r="E40" s="1" t="s">
        <v>44</v>
      </c>
      <c r="F40" s="1"/>
      <c r="G40" s="24">
        <v>1404.29</v>
      </c>
      <c r="H40" s="24"/>
      <c r="I40" s="24">
        <v>1700</v>
      </c>
      <c r="J40" s="24"/>
      <c r="K40" s="24">
        <f t="shared" si="4"/>
        <v>-295.70999999999998</v>
      </c>
      <c r="L40" s="24"/>
      <c r="M40" s="24">
        <v>7853.11</v>
      </c>
      <c r="N40" s="24"/>
      <c r="O40" s="24">
        <v>8000</v>
      </c>
      <c r="P40" s="24"/>
      <c r="Q40" s="24">
        <f t="shared" si="5"/>
        <v>-146.88999999999999</v>
      </c>
      <c r="R40" s="24"/>
      <c r="S40" s="24">
        <v>12200</v>
      </c>
    </row>
    <row r="41" spans="1:19" x14ac:dyDescent="0.5">
      <c r="A41" s="1"/>
      <c r="B41" s="1"/>
      <c r="C41" s="1"/>
      <c r="D41" s="1"/>
      <c r="E41" s="1" t="s">
        <v>45</v>
      </c>
      <c r="F41" s="1"/>
      <c r="G41" s="24">
        <v>738</v>
      </c>
      <c r="H41" s="24"/>
      <c r="I41" s="24">
        <v>740</v>
      </c>
      <c r="J41" s="24"/>
      <c r="K41" s="24">
        <f t="shared" si="4"/>
        <v>-2</v>
      </c>
      <c r="L41" s="24"/>
      <c r="M41" s="24">
        <v>3591</v>
      </c>
      <c r="N41" s="24"/>
      <c r="O41" s="24">
        <v>3700</v>
      </c>
      <c r="P41" s="24"/>
      <c r="Q41" s="24">
        <f t="shared" si="5"/>
        <v>-109</v>
      </c>
      <c r="R41" s="24"/>
      <c r="S41" s="24">
        <v>5920</v>
      </c>
    </row>
    <row r="42" spans="1:19" x14ac:dyDescent="0.5">
      <c r="A42" s="1"/>
      <c r="B42" s="1"/>
      <c r="C42" s="1"/>
      <c r="D42" s="1"/>
      <c r="E42" s="1" t="s">
        <v>46</v>
      </c>
      <c r="F42" s="1"/>
      <c r="G42" s="24">
        <v>19</v>
      </c>
      <c r="H42" s="24"/>
      <c r="I42" s="24">
        <v>100</v>
      </c>
      <c r="J42" s="24"/>
      <c r="K42" s="24">
        <f t="shared" si="4"/>
        <v>-81</v>
      </c>
      <c r="L42" s="24"/>
      <c r="M42" s="24">
        <v>19</v>
      </c>
      <c r="N42" s="24"/>
      <c r="O42" s="24">
        <v>300</v>
      </c>
      <c r="P42" s="24"/>
      <c r="Q42" s="24">
        <f t="shared" si="5"/>
        <v>-281</v>
      </c>
      <c r="R42" s="24"/>
      <c r="S42" s="24">
        <v>1400</v>
      </c>
    </row>
    <row r="43" spans="1:19" ht="14.7" thickBot="1" x14ac:dyDescent="0.55000000000000004">
      <c r="A43" s="1"/>
      <c r="B43" s="1"/>
      <c r="C43" s="1"/>
      <c r="D43" s="1"/>
      <c r="E43" s="1" t="s">
        <v>47</v>
      </c>
      <c r="F43" s="1"/>
      <c r="G43" s="26">
        <v>61.64</v>
      </c>
      <c r="H43" s="24"/>
      <c r="I43" s="26">
        <v>60</v>
      </c>
      <c r="J43" s="24"/>
      <c r="K43" s="26">
        <f t="shared" si="4"/>
        <v>1.64</v>
      </c>
      <c r="L43" s="24"/>
      <c r="M43" s="26">
        <v>336.94</v>
      </c>
      <c r="N43" s="24"/>
      <c r="O43" s="26">
        <v>360</v>
      </c>
      <c r="P43" s="24"/>
      <c r="Q43" s="26">
        <f t="shared" si="5"/>
        <v>-23.06</v>
      </c>
      <c r="R43" s="24"/>
      <c r="S43" s="26">
        <v>540</v>
      </c>
    </row>
    <row r="44" spans="1:19" ht="14.7" thickBot="1" x14ac:dyDescent="0.55000000000000004">
      <c r="A44" s="1"/>
      <c r="B44" s="1"/>
      <c r="C44" s="1"/>
      <c r="D44" s="1" t="s">
        <v>48</v>
      </c>
      <c r="E44" s="1"/>
      <c r="F44" s="1"/>
      <c r="G44" s="28">
        <f>ROUND(SUM(G24:G43),5)</f>
        <v>26729.95</v>
      </c>
      <c r="H44" s="24"/>
      <c r="I44" s="28">
        <f>ROUND(SUM(I24:I43),5)</f>
        <v>40950</v>
      </c>
      <c r="J44" s="24"/>
      <c r="K44" s="28">
        <f t="shared" si="4"/>
        <v>-14220.05</v>
      </c>
      <c r="L44" s="24"/>
      <c r="M44" s="28">
        <f>ROUND(SUM(M24:M43),5)</f>
        <v>154549.70000000001</v>
      </c>
      <c r="N44" s="24"/>
      <c r="O44" s="28">
        <f>ROUND(SUM(O24:O43),5)</f>
        <v>184960</v>
      </c>
      <c r="P44" s="24"/>
      <c r="Q44" s="28">
        <f t="shared" si="5"/>
        <v>-30410.3</v>
      </c>
      <c r="R44" s="24"/>
      <c r="S44" s="28">
        <f>ROUND(SUM(S24:S43),5)</f>
        <v>283470</v>
      </c>
    </row>
    <row r="45" spans="1:19" ht="14.7" thickBot="1" x14ac:dyDescent="0.55000000000000004">
      <c r="A45" s="1"/>
      <c r="B45" s="1" t="s">
        <v>49</v>
      </c>
      <c r="C45" s="1"/>
      <c r="D45" s="1"/>
      <c r="E45" s="1"/>
      <c r="F45" s="1"/>
      <c r="G45" s="28">
        <f>ROUND(G6+G23-G44,5)</f>
        <v>-18247.68</v>
      </c>
      <c r="H45" s="24"/>
      <c r="I45" s="28">
        <f>ROUND(I6+I23-I44,5)</f>
        <v>-15903.55</v>
      </c>
      <c r="J45" s="24"/>
      <c r="K45" s="28">
        <f t="shared" si="4"/>
        <v>-2344.13</v>
      </c>
      <c r="L45" s="24"/>
      <c r="M45" s="28">
        <f>ROUND(M6+M23-M44,5)</f>
        <v>254836.11</v>
      </c>
      <c r="N45" s="24"/>
      <c r="O45" s="28">
        <f>ROUND(O6+O23-O44,5)</f>
        <v>193302</v>
      </c>
      <c r="P45" s="24"/>
      <c r="Q45" s="28">
        <f t="shared" si="5"/>
        <v>61534.11</v>
      </c>
      <c r="R45" s="24"/>
      <c r="S45" s="28">
        <f>ROUND(S6+S23-S44,5)</f>
        <v>158250</v>
      </c>
    </row>
    <row r="46" spans="1:19" s="11" customFormat="1" ht="10.7" thickBot="1" x14ac:dyDescent="0.4">
      <c r="A46" s="1" t="s">
        <v>50</v>
      </c>
      <c r="B46" s="1"/>
      <c r="C46" s="1"/>
      <c r="D46" s="1"/>
      <c r="E46" s="1"/>
      <c r="F46" s="1"/>
      <c r="G46" s="29">
        <f>G45</f>
        <v>-18247.68</v>
      </c>
      <c r="H46" s="30"/>
      <c r="I46" s="29">
        <f>I45</f>
        <v>-15903.55</v>
      </c>
      <c r="J46" s="30"/>
      <c r="K46" s="29">
        <f t="shared" si="4"/>
        <v>-2344.13</v>
      </c>
      <c r="L46" s="30"/>
      <c r="M46" s="29">
        <f>M45</f>
        <v>254836.11</v>
      </c>
      <c r="N46" s="30"/>
      <c r="O46" s="29">
        <f>O45</f>
        <v>193302</v>
      </c>
      <c r="P46" s="30"/>
      <c r="Q46" s="29">
        <f t="shared" si="5"/>
        <v>61534.11</v>
      </c>
      <c r="R46" s="30"/>
      <c r="S46" s="29">
        <f>S45</f>
        <v>158250</v>
      </c>
    </row>
    <row r="47" spans="1:19" ht="14.7" thickTop="1" x14ac:dyDescent="0.5"/>
  </sheetData>
  <pageMargins left="0.45" right="0.45" top="0.75" bottom="0.75" header="0.1" footer="0.3"/>
  <pageSetup scale="75" orientation="portrait" horizontalDpi="0" verticalDpi="0" r:id="rId1"/>
  <headerFooter>
    <oddFooter>&amp;R&amp;"Arial,Bold"&amp;8 Page 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tabSelected="1" zoomScale="190" zoomScaleNormal="190" workbookViewId="0">
      <selection activeCell="H4" sqref="H4"/>
    </sheetView>
  </sheetViews>
  <sheetFormatPr defaultRowHeight="14.35" x14ac:dyDescent="0.5"/>
  <cols>
    <col min="1" max="4" width="3" style="16" customWidth="1"/>
    <col min="5" max="5" width="28" style="16" customWidth="1"/>
    <col min="6" max="6" width="11.5859375" style="17" bestFit="1" customWidth="1"/>
    <col min="7" max="9" width="9" style="36"/>
  </cols>
  <sheetData>
    <row r="1" spans="1:9" ht="15.35" x14ac:dyDescent="0.5">
      <c r="A1" s="31" t="s">
        <v>0</v>
      </c>
      <c r="B1" s="32"/>
      <c r="C1" s="32"/>
      <c r="D1" s="32"/>
      <c r="E1" s="32"/>
      <c r="F1" s="12"/>
    </row>
    <row r="2" spans="1:9" ht="17.7" x14ac:dyDescent="0.55000000000000004">
      <c r="A2" s="33" t="s">
        <v>53</v>
      </c>
      <c r="B2" s="32"/>
      <c r="C2" s="32"/>
      <c r="D2" s="32"/>
      <c r="E2" s="32"/>
      <c r="F2" s="13"/>
    </row>
    <row r="3" spans="1:9" x14ac:dyDescent="0.5">
      <c r="A3" s="34" t="s">
        <v>54</v>
      </c>
      <c r="B3" s="32"/>
      <c r="C3" s="32"/>
      <c r="D3" s="32"/>
      <c r="E3" s="32"/>
      <c r="F3" s="12" t="s">
        <v>2</v>
      </c>
    </row>
    <row r="4" spans="1:9" s="15" customFormat="1" ht="14.7" thickBot="1" x14ac:dyDescent="0.55000000000000004">
      <c r="A4" s="14"/>
      <c r="B4" s="14"/>
      <c r="C4" s="14"/>
      <c r="D4" s="14"/>
      <c r="E4" s="14"/>
      <c r="F4" s="35" t="s">
        <v>55</v>
      </c>
      <c r="G4" s="37"/>
      <c r="H4" s="37"/>
      <c r="I4" s="37"/>
    </row>
    <row r="5" spans="1:9" ht="14.7" thickTop="1" x14ac:dyDescent="0.5">
      <c r="A5" s="1" t="s">
        <v>56</v>
      </c>
      <c r="B5" s="1"/>
      <c r="C5" s="1"/>
      <c r="D5" s="1"/>
      <c r="E5" s="1"/>
      <c r="F5" s="5"/>
    </row>
    <row r="6" spans="1:9" x14ac:dyDescent="0.5">
      <c r="A6" s="1"/>
      <c r="B6" s="1" t="s">
        <v>57</v>
      </c>
      <c r="C6" s="1"/>
      <c r="D6" s="1"/>
      <c r="E6" s="1"/>
      <c r="F6" s="5"/>
    </row>
    <row r="7" spans="1:9" x14ac:dyDescent="0.5">
      <c r="A7" s="1"/>
      <c r="B7" s="1"/>
      <c r="C7" s="1" t="s">
        <v>58</v>
      </c>
      <c r="D7" s="1"/>
      <c r="E7" s="1"/>
      <c r="F7" s="5"/>
    </row>
    <row r="8" spans="1:9" x14ac:dyDescent="0.5">
      <c r="A8" s="1"/>
      <c r="B8" s="1"/>
      <c r="C8" s="1"/>
      <c r="D8" s="1" t="s">
        <v>59</v>
      </c>
      <c r="E8" s="1"/>
      <c r="F8" s="5">
        <v>116.37</v>
      </c>
    </row>
    <row r="9" spans="1:9" x14ac:dyDescent="0.5">
      <c r="A9" s="1"/>
      <c r="B9" s="1"/>
      <c r="C9" s="1"/>
      <c r="D9" s="1" t="s">
        <v>60</v>
      </c>
      <c r="E9" s="1"/>
      <c r="F9" s="5">
        <v>514185.71</v>
      </c>
    </row>
    <row r="10" spans="1:9" ht="14.7" thickBot="1" x14ac:dyDescent="0.55000000000000004">
      <c r="A10" s="1"/>
      <c r="B10" s="1"/>
      <c r="C10" s="1"/>
      <c r="D10" s="1" t="s">
        <v>61</v>
      </c>
      <c r="E10" s="1"/>
      <c r="F10" s="6">
        <v>113.01</v>
      </c>
    </row>
    <row r="11" spans="1:9" x14ac:dyDescent="0.5">
      <c r="A11" s="1"/>
      <c r="B11" s="1"/>
      <c r="C11" s="1" t="s">
        <v>62</v>
      </c>
      <c r="D11" s="1"/>
      <c r="E11" s="1"/>
      <c r="F11" s="5">
        <f>ROUND(SUM(F7:F10),5)</f>
        <v>514415.09</v>
      </c>
    </row>
    <row r="12" spans="1:9" x14ac:dyDescent="0.5">
      <c r="A12" s="1"/>
      <c r="B12" s="1"/>
      <c r="C12" s="1" t="s">
        <v>63</v>
      </c>
      <c r="D12" s="1"/>
      <c r="E12" s="1"/>
      <c r="F12" s="5"/>
    </row>
    <row r="13" spans="1:9" ht="14.7" thickBot="1" x14ac:dyDescent="0.55000000000000004">
      <c r="A13" s="1"/>
      <c r="B13" s="1"/>
      <c r="C13" s="1"/>
      <c r="D13" s="1" t="s">
        <v>64</v>
      </c>
      <c r="E13" s="1"/>
      <c r="F13" s="6">
        <v>4738.1899999999996</v>
      </c>
      <c r="G13" s="36" t="s">
        <v>100</v>
      </c>
    </row>
    <row r="14" spans="1:9" x14ac:dyDescent="0.5">
      <c r="A14" s="1"/>
      <c r="B14" s="1"/>
      <c r="C14" s="1" t="s">
        <v>65</v>
      </c>
      <c r="D14" s="1"/>
      <c r="E14" s="1"/>
      <c r="F14" s="5">
        <f>ROUND(SUM(F12:F13),5)</f>
        <v>4738.1899999999996</v>
      </c>
    </row>
    <row r="15" spans="1:9" x14ac:dyDescent="0.5">
      <c r="A15" s="1"/>
      <c r="B15" s="1"/>
      <c r="C15" s="1" t="s">
        <v>66</v>
      </c>
      <c r="D15" s="1"/>
      <c r="E15" s="1"/>
      <c r="F15" s="5"/>
    </row>
    <row r="16" spans="1:9" ht="14.7" thickBot="1" x14ac:dyDescent="0.55000000000000004">
      <c r="A16" s="1"/>
      <c r="B16" s="1"/>
      <c r="C16" s="1"/>
      <c r="D16" s="1" t="s">
        <v>67</v>
      </c>
      <c r="E16" s="1"/>
      <c r="F16" s="7">
        <v>13892.5</v>
      </c>
    </row>
    <row r="17" spans="1:6" ht="14.7" thickBot="1" x14ac:dyDescent="0.55000000000000004">
      <c r="A17" s="1"/>
      <c r="B17" s="1"/>
      <c r="C17" s="1" t="s">
        <v>68</v>
      </c>
      <c r="D17" s="1"/>
      <c r="E17" s="1"/>
      <c r="F17" s="8">
        <f>ROUND(SUM(F15:F16),5)</f>
        <v>13892.5</v>
      </c>
    </row>
    <row r="18" spans="1:6" x14ac:dyDescent="0.5">
      <c r="A18" s="1"/>
      <c r="B18" s="1" t="s">
        <v>69</v>
      </c>
      <c r="C18" s="1"/>
      <c r="D18" s="1"/>
      <c r="E18" s="1"/>
      <c r="F18" s="5">
        <f>ROUND(F6+F11+F14+F17,5)</f>
        <v>533045.78</v>
      </c>
    </row>
    <row r="19" spans="1:6" x14ac:dyDescent="0.5">
      <c r="A19" s="1"/>
      <c r="B19" s="1" t="s">
        <v>70</v>
      </c>
      <c r="C19" s="1"/>
      <c r="D19" s="1"/>
      <c r="E19" s="1"/>
      <c r="F19" s="5"/>
    </row>
    <row r="20" spans="1:6" x14ac:dyDescent="0.5">
      <c r="A20" s="1"/>
      <c r="B20" s="1"/>
      <c r="C20" s="1" t="s">
        <v>71</v>
      </c>
      <c r="D20" s="1"/>
      <c r="E20" s="1"/>
      <c r="F20" s="5">
        <v>24152.03</v>
      </c>
    </row>
    <row r="21" spans="1:6" x14ac:dyDescent="0.5">
      <c r="A21" s="1"/>
      <c r="B21" s="1"/>
      <c r="C21" s="1" t="s">
        <v>72</v>
      </c>
      <c r="D21" s="1"/>
      <c r="E21" s="1"/>
      <c r="F21" s="5">
        <v>-5130.17</v>
      </c>
    </row>
    <row r="22" spans="1:6" x14ac:dyDescent="0.5">
      <c r="A22" s="1"/>
      <c r="B22" s="1"/>
      <c r="C22" s="1" t="s">
        <v>73</v>
      </c>
      <c r="D22" s="1"/>
      <c r="E22" s="1"/>
      <c r="F22" s="5">
        <v>21071.74</v>
      </c>
    </row>
    <row r="23" spans="1:6" ht="14.7" thickBot="1" x14ac:dyDescent="0.55000000000000004">
      <c r="A23" s="1"/>
      <c r="B23" s="1"/>
      <c r="C23" s="1" t="s">
        <v>74</v>
      </c>
      <c r="D23" s="1"/>
      <c r="E23" s="1"/>
      <c r="F23" s="7">
        <v>-15672.8</v>
      </c>
    </row>
    <row r="24" spans="1:6" ht="14.7" thickBot="1" x14ac:dyDescent="0.55000000000000004">
      <c r="A24" s="1"/>
      <c r="B24" s="1" t="s">
        <v>75</v>
      </c>
      <c r="C24" s="1"/>
      <c r="D24" s="1"/>
      <c r="E24" s="1"/>
      <c r="F24" s="9">
        <f>ROUND(SUM(F19:F23),5)</f>
        <v>24420.799999999999</v>
      </c>
    </row>
    <row r="25" spans="1:6" s="11" customFormat="1" ht="10.7" thickBot="1" x14ac:dyDescent="0.4">
      <c r="A25" s="1" t="s">
        <v>76</v>
      </c>
      <c r="B25" s="1"/>
      <c r="C25" s="1"/>
      <c r="D25" s="1"/>
      <c r="E25" s="1"/>
      <c r="F25" s="10">
        <f>ROUND(F5+F18+F24,5)</f>
        <v>557466.57999999996</v>
      </c>
    </row>
    <row r="26" spans="1:6" ht="14.7" thickTop="1" x14ac:dyDescent="0.5">
      <c r="A26" s="1" t="s">
        <v>77</v>
      </c>
      <c r="B26" s="1"/>
      <c r="C26" s="1"/>
      <c r="D26" s="1"/>
      <c r="E26" s="1"/>
      <c r="F26" s="5"/>
    </row>
    <row r="27" spans="1:6" x14ac:dyDescent="0.5">
      <c r="A27" s="1"/>
      <c r="B27" s="1" t="s">
        <v>78</v>
      </c>
      <c r="C27" s="1"/>
      <c r="D27" s="1"/>
      <c r="E27" s="1"/>
      <c r="F27" s="5"/>
    </row>
    <row r="28" spans="1:6" x14ac:dyDescent="0.5">
      <c r="A28" s="1"/>
      <c r="B28" s="1"/>
      <c r="C28" s="1" t="s">
        <v>79</v>
      </c>
      <c r="D28" s="1"/>
      <c r="E28" s="1"/>
      <c r="F28" s="5"/>
    </row>
    <row r="29" spans="1:6" x14ac:dyDescent="0.5">
      <c r="A29" s="1"/>
      <c r="B29" s="1"/>
      <c r="C29" s="1"/>
      <c r="D29" s="1" t="s">
        <v>80</v>
      </c>
      <c r="E29" s="1"/>
      <c r="F29" s="5"/>
    </row>
    <row r="30" spans="1:6" ht="14.7" thickBot="1" x14ac:dyDescent="0.55000000000000004">
      <c r="A30" s="1"/>
      <c r="B30" s="1"/>
      <c r="C30" s="1"/>
      <c r="D30" s="1"/>
      <c r="E30" s="1" t="s">
        <v>81</v>
      </c>
      <c r="F30" s="6">
        <v>17979.560000000001</v>
      </c>
    </row>
    <row r="31" spans="1:6" x14ac:dyDescent="0.5">
      <c r="A31" s="1"/>
      <c r="B31" s="1"/>
      <c r="C31" s="1"/>
      <c r="D31" s="1" t="s">
        <v>82</v>
      </c>
      <c r="E31" s="1"/>
      <c r="F31" s="5">
        <f>ROUND(SUM(F29:F30),5)</f>
        <v>17979.560000000001</v>
      </c>
    </row>
    <row r="32" spans="1:6" x14ac:dyDescent="0.5">
      <c r="A32" s="1"/>
      <c r="B32" s="1"/>
      <c r="C32" s="1"/>
      <c r="D32" s="1" t="s">
        <v>83</v>
      </c>
      <c r="E32" s="1"/>
      <c r="F32" s="5"/>
    </row>
    <row r="33" spans="1:7" x14ac:dyDescent="0.5">
      <c r="A33" s="1"/>
      <c r="B33" s="1"/>
      <c r="C33" s="1"/>
      <c r="D33" s="1"/>
      <c r="E33" s="1" t="s">
        <v>84</v>
      </c>
      <c r="F33" s="5">
        <v>73.239999999999995</v>
      </c>
    </row>
    <row r="34" spans="1:7" ht="14.7" thickBot="1" x14ac:dyDescent="0.55000000000000004">
      <c r="A34" s="1"/>
      <c r="B34" s="1"/>
      <c r="C34" s="1"/>
      <c r="D34" s="1"/>
      <c r="E34" s="1" t="s">
        <v>85</v>
      </c>
      <c r="F34" s="6">
        <v>387.36</v>
      </c>
    </row>
    <row r="35" spans="1:7" x14ac:dyDescent="0.5">
      <c r="A35" s="1"/>
      <c r="B35" s="1"/>
      <c r="C35" s="1"/>
      <c r="D35" s="1" t="s">
        <v>86</v>
      </c>
      <c r="E35" s="1"/>
      <c r="F35" s="5">
        <f>ROUND(SUM(F32:F34),5)</f>
        <v>460.6</v>
      </c>
    </row>
    <row r="36" spans="1:7" x14ac:dyDescent="0.5">
      <c r="A36" s="1"/>
      <c r="B36" s="1"/>
      <c r="C36" s="1"/>
      <c r="D36" s="1" t="s">
        <v>87</v>
      </c>
      <c r="E36" s="1"/>
      <c r="F36" s="5"/>
    </row>
    <row r="37" spans="1:7" x14ac:dyDescent="0.5">
      <c r="A37" s="1"/>
      <c r="B37" s="1"/>
      <c r="C37" s="1"/>
      <c r="D37" s="1"/>
      <c r="E37" s="1" t="s">
        <v>88</v>
      </c>
      <c r="F37" s="5">
        <v>15921.21</v>
      </c>
    </row>
    <row r="38" spans="1:7" x14ac:dyDescent="0.5">
      <c r="A38" s="1"/>
      <c r="B38" s="1"/>
      <c r="C38" s="1"/>
      <c r="D38" s="1"/>
      <c r="E38" s="1" t="s">
        <v>89</v>
      </c>
      <c r="F38" s="5">
        <v>8500</v>
      </c>
      <c r="G38" s="36" t="s">
        <v>115</v>
      </c>
    </row>
    <row r="39" spans="1:7" ht="14.7" thickBot="1" x14ac:dyDescent="0.55000000000000004">
      <c r="A39" s="1"/>
      <c r="B39" s="1"/>
      <c r="C39" s="1"/>
      <c r="D39" s="1"/>
      <c r="E39" s="1" t="s">
        <v>90</v>
      </c>
      <c r="F39" s="7">
        <v>-2442.71</v>
      </c>
    </row>
    <row r="40" spans="1:7" ht="14.7" thickBot="1" x14ac:dyDescent="0.55000000000000004">
      <c r="A40" s="1"/>
      <c r="B40" s="1"/>
      <c r="C40" s="1"/>
      <c r="D40" s="1" t="s">
        <v>91</v>
      </c>
      <c r="E40" s="1"/>
      <c r="F40" s="9">
        <f>ROUND(SUM(F36:F39),5)</f>
        <v>21978.5</v>
      </c>
    </row>
    <row r="41" spans="1:7" ht="14.7" thickBot="1" x14ac:dyDescent="0.55000000000000004">
      <c r="A41" s="1"/>
      <c r="B41" s="1"/>
      <c r="C41" s="1" t="s">
        <v>92</v>
      </c>
      <c r="D41" s="1"/>
      <c r="E41" s="1"/>
      <c r="F41" s="8">
        <f>ROUND(F28+F31+F35+F40,5)</f>
        <v>40418.660000000003</v>
      </c>
    </row>
    <row r="42" spans="1:7" x14ac:dyDescent="0.5">
      <c r="A42" s="1"/>
      <c r="B42" s="1" t="s">
        <v>93</v>
      </c>
      <c r="C42" s="1"/>
      <c r="D42" s="1"/>
      <c r="E42" s="1"/>
      <c r="F42" s="5">
        <f>ROUND(F27+F41,5)</f>
        <v>40418.660000000003</v>
      </c>
    </row>
    <row r="43" spans="1:7" x14ac:dyDescent="0.5">
      <c r="A43" s="1"/>
      <c r="B43" s="1" t="s">
        <v>94</v>
      </c>
      <c r="C43" s="1"/>
      <c r="D43" s="1"/>
      <c r="E43" s="1"/>
      <c r="F43" s="5"/>
    </row>
    <row r="44" spans="1:7" x14ac:dyDescent="0.5">
      <c r="A44" s="1"/>
      <c r="B44" s="1"/>
      <c r="C44" s="1" t="s">
        <v>95</v>
      </c>
      <c r="D44" s="1"/>
      <c r="E44" s="1"/>
      <c r="F44" s="5">
        <v>25000</v>
      </c>
    </row>
    <row r="45" spans="1:7" x14ac:dyDescent="0.5">
      <c r="A45" s="1"/>
      <c r="B45" s="1"/>
      <c r="C45" s="1" t="s">
        <v>96</v>
      </c>
      <c r="D45" s="1"/>
      <c r="E45" s="1"/>
      <c r="F45" s="5">
        <v>233229.81</v>
      </c>
    </row>
    <row r="46" spans="1:7" x14ac:dyDescent="0.5">
      <c r="A46" s="1"/>
      <c r="B46" s="1"/>
      <c r="C46" s="1" t="s">
        <v>97</v>
      </c>
      <c r="D46" s="1"/>
      <c r="E46" s="1"/>
      <c r="F46" s="5">
        <v>3982</v>
      </c>
    </row>
    <row r="47" spans="1:7" ht="14.7" thickBot="1" x14ac:dyDescent="0.55000000000000004">
      <c r="A47" s="1"/>
      <c r="B47" s="1"/>
      <c r="C47" s="1" t="s">
        <v>50</v>
      </c>
      <c r="D47" s="1"/>
      <c r="E47" s="1"/>
      <c r="F47" s="7">
        <v>254836.11</v>
      </c>
    </row>
    <row r="48" spans="1:7" ht="14.7" thickBot="1" x14ac:dyDescent="0.55000000000000004">
      <c r="A48" s="1"/>
      <c r="B48" s="1" t="s">
        <v>98</v>
      </c>
      <c r="C48" s="1"/>
      <c r="D48" s="1"/>
      <c r="E48" s="1"/>
      <c r="F48" s="9">
        <f>ROUND(SUM(F43:F47),5)</f>
        <v>517047.92</v>
      </c>
    </row>
    <row r="49" spans="1:6" s="11" customFormat="1" ht="10.7" thickBot="1" x14ac:dyDescent="0.4">
      <c r="A49" s="1" t="s">
        <v>99</v>
      </c>
      <c r="B49" s="1"/>
      <c r="C49" s="1"/>
      <c r="D49" s="1"/>
      <c r="E49" s="1"/>
      <c r="F49" s="10">
        <f>ROUND(F26+F42+F48,5)</f>
        <v>557466.57999999996</v>
      </c>
    </row>
    <row r="50" spans="1:6" ht="14.7" thickTop="1" x14ac:dyDescent="0.5"/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M12"/>
  <sheetViews>
    <sheetView zoomScale="141" zoomScaleNormal="141" workbookViewId="0">
      <selection activeCell="I17" sqref="I17"/>
    </sheetView>
  </sheetViews>
  <sheetFormatPr defaultRowHeight="14.35" x14ac:dyDescent="0.5"/>
  <cols>
    <col min="1" max="1" width="3" style="16" customWidth="1"/>
    <col min="2" max="2" width="25.703125" style="16" customWidth="1"/>
    <col min="3" max="3" width="7.29296875" style="18" bestFit="1" customWidth="1"/>
    <col min="4" max="4" width="2.29296875" style="18" customWidth="1"/>
    <col min="5" max="5" width="8.1171875" style="18" bestFit="1" customWidth="1"/>
    <col min="6" max="6" width="2.29296875" style="18" customWidth="1"/>
    <col min="7" max="7" width="9" style="18" bestFit="1" customWidth="1"/>
    <col min="8" max="8" width="2.29296875" style="18" customWidth="1"/>
    <col min="9" max="9" width="6" style="18" bestFit="1" customWidth="1"/>
    <col min="10" max="10" width="2.29296875" style="18" customWidth="1"/>
    <col min="11" max="11" width="7.41015625" style="18" bestFit="1" customWidth="1"/>
    <col min="12" max="12" width="2.29296875" style="18" customWidth="1"/>
    <col min="13" max="13" width="9" style="18" bestFit="1" customWidth="1"/>
  </cols>
  <sheetData>
    <row r="1" spans="1:13" ht="15.35" x14ac:dyDescent="0.5">
      <c r="A1" s="31" t="s">
        <v>0</v>
      </c>
      <c r="B1" s="32"/>
      <c r="M1" s="19"/>
    </row>
    <row r="2" spans="1:13" ht="17.7" x14ac:dyDescent="0.55000000000000004">
      <c r="A2" s="33" t="s">
        <v>114</v>
      </c>
      <c r="B2" s="32"/>
      <c r="M2" s="19"/>
    </row>
    <row r="3" spans="1:13" x14ac:dyDescent="0.5">
      <c r="A3" s="34" t="s">
        <v>54</v>
      </c>
      <c r="B3" s="32"/>
      <c r="M3" s="19" t="s">
        <v>113</v>
      </c>
    </row>
    <row r="4" spans="1:13" s="15" customFormat="1" ht="14.7" thickBot="1" x14ac:dyDescent="0.55000000000000004">
      <c r="A4" s="14"/>
      <c r="B4" s="14"/>
      <c r="C4" s="38" t="s">
        <v>112</v>
      </c>
      <c r="D4" s="23"/>
      <c r="E4" s="38" t="s">
        <v>111</v>
      </c>
      <c r="F4" s="23"/>
      <c r="G4" s="38" t="s">
        <v>110</v>
      </c>
      <c r="H4" s="23"/>
      <c r="I4" s="38" t="s">
        <v>109</v>
      </c>
      <c r="J4" s="23"/>
      <c r="K4" s="38" t="s">
        <v>108</v>
      </c>
      <c r="L4" s="23"/>
      <c r="M4" s="38" t="s">
        <v>101</v>
      </c>
    </row>
    <row r="5" spans="1:13" ht="14.7" thickTop="1" x14ac:dyDescent="0.5">
      <c r="A5" s="1"/>
      <c r="B5" s="1" t="s">
        <v>107</v>
      </c>
      <c r="C5" s="24">
        <v>0</v>
      </c>
      <c r="D5" s="24"/>
      <c r="E5" s="24">
        <v>0</v>
      </c>
      <c r="F5" s="24"/>
      <c r="G5" s="24">
        <v>6994.3</v>
      </c>
      <c r="H5" s="24"/>
      <c r="I5" s="24">
        <v>0</v>
      </c>
      <c r="J5" s="24"/>
      <c r="K5" s="24">
        <v>0</v>
      </c>
      <c r="L5" s="24"/>
      <c r="M5" s="24">
        <f t="shared" ref="M5:M11" si="0">ROUND(SUM(C5:K5),5)</f>
        <v>6994.3</v>
      </c>
    </row>
    <row r="6" spans="1:13" x14ac:dyDescent="0.5">
      <c r="A6" s="1"/>
      <c r="B6" s="1" t="s">
        <v>106</v>
      </c>
      <c r="C6" s="24">
        <v>0</v>
      </c>
      <c r="D6" s="24"/>
      <c r="E6" s="24">
        <v>593.85</v>
      </c>
      <c r="F6" s="24"/>
      <c r="G6" s="24">
        <v>0</v>
      </c>
      <c r="H6" s="24"/>
      <c r="I6" s="24">
        <v>0</v>
      </c>
      <c r="J6" s="24"/>
      <c r="K6" s="24">
        <v>0</v>
      </c>
      <c r="L6" s="24"/>
      <c r="M6" s="24">
        <f t="shared" si="0"/>
        <v>593.85</v>
      </c>
    </row>
    <row r="7" spans="1:13" x14ac:dyDescent="0.5">
      <c r="A7" s="1"/>
      <c r="B7" s="1" t="s">
        <v>105</v>
      </c>
      <c r="C7" s="24">
        <v>0</v>
      </c>
      <c r="D7" s="24"/>
      <c r="E7" s="24">
        <v>0</v>
      </c>
      <c r="F7" s="24"/>
      <c r="G7" s="24">
        <v>0</v>
      </c>
      <c r="H7" s="24"/>
      <c r="I7" s="24">
        <v>0</v>
      </c>
      <c r="J7" s="24"/>
      <c r="K7" s="24">
        <v>-301.51</v>
      </c>
      <c r="L7" s="24"/>
      <c r="M7" s="24">
        <f t="shared" si="0"/>
        <v>-301.51</v>
      </c>
    </row>
    <row r="8" spans="1:13" x14ac:dyDescent="0.5">
      <c r="A8" s="1"/>
      <c r="B8" s="1" t="s">
        <v>104</v>
      </c>
      <c r="C8" s="24">
        <v>0</v>
      </c>
      <c r="D8" s="24"/>
      <c r="E8" s="24">
        <v>432</v>
      </c>
      <c r="F8" s="24"/>
      <c r="G8" s="24">
        <v>0</v>
      </c>
      <c r="H8" s="24"/>
      <c r="I8" s="24">
        <v>0</v>
      </c>
      <c r="J8" s="24"/>
      <c r="K8" s="24">
        <v>0</v>
      </c>
      <c r="L8" s="24"/>
      <c r="M8" s="24">
        <f t="shared" si="0"/>
        <v>432</v>
      </c>
    </row>
    <row r="9" spans="1:13" x14ac:dyDescent="0.5">
      <c r="A9" s="1"/>
      <c r="B9" s="1" t="s">
        <v>103</v>
      </c>
      <c r="C9" s="24">
        <v>0</v>
      </c>
      <c r="D9" s="24"/>
      <c r="E9" s="24">
        <v>0</v>
      </c>
      <c r="F9" s="24"/>
      <c r="G9" s="24">
        <v>4260.92</v>
      </c>
      <c r="H9" s="24"/>
      <c r="I9" s="24">
        <v>0</v>
      </c>
      <c r="J9" s="24"/>
      <c r="K9" s="24">
        <v>0</v>
      </c>
      <c r="L9" s="24"/>
      <c r="M9" s="24">
        <f t="shared" si="0"/>
        <v>4260.92</v>
      </c>
    </row>
    <row r="10" spans="1:13" ht="14.7" thickBot="1" x14ac:dyDescent="0.55000000000000004">
      <c r="A10" s="1"/>
      <c r="B10" s="1" t="s">
        <v>102</v>
      </c>
      <c r="C10" s="26">
        <v>0</v>
      </c>
      <c r="D10" s="24"/>
      <c r="E10" s="26">
        <v>0</v>
      </c>
      <c r="F10" s="24"/>
      <c r="G10" s="26">
        <v>6000</v>
      </c>
      <c r="H10" s="24"/>
      <c r="I10" s="26">
        <v>0</v>
      </c>
      <c r="J10" s="24"/>
      <c r="K10" s="26">
        <v>0</v>
      </c>
      <c r="L10" s="24"/>
      <c r="M10" s="26">
        <f t="shared" si="0"/>
        <v>6000</v>
      </c>
    </row>
    <row r="11" spans="1:13" s="11" customFormat="1" ht="10.7" thickBot="1" x14ac:dyDescent="0.4">
      <c r="A11" s="1" t="s">
        <v>101</v>
      </c>
      <c r="B11" s="1"/>
      <c r="C11" s="29">
        <f>ROUND(SUM(C5:C10),5)</f>
        <v>0</v>
      </c>
      <c r="D11" s="30"/>
      <c r="E11" s="29">
        <f>ROUND(SUM(E5:E10),5)</f>
        <v>1025.8499999999999</v>
      </c>
      <c r="F11" s="30"/>
      <c r="G11" s="29">
        <f>ROUND(SUM(G5:G10),5)</f>
        <v>17255.22</v>
      </c>
      <c r="H11" s="30"/>
      <c r="I11" s="29">
        <f>ROUND(SUM(I5:I10),5)</f>
        <v>0</v>
      </c>
      <c r="J11" s="30"/>
      <c r="K11" s="29">
        <f>ROUND(SUM(K5:K10),5)</f>
        <v>-301.51</v>
      </c>
      <c r="L11" s="30"/>
      <c r="M11" s="29">
        <f t="shared" si="0"/>
        <v>17979.560000000001</v>
      </c>
    </row>
    <row r="12" spans="1:13" ht="14.7" thickTop="1" x14ac:dyDescent="0.5"/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YTD</vt:lpstr>
      <vt:lpstr>May P&amp;L</vt:lpstr>
      <vt:lpstr>BS</vt:lpstr>
      <vt:lpstr>AP</vt:lpstr>
      <vt:lpstr>'May P&amp;L'!Print_Titles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Soleimani</dc:creator>
  <cp:lastModifiedBy>Mona Soleimani</cp:lastModifiedBy>
  <cp:lastPrinted>2020-06-17T21:35:05Z</cp:lastPrinted>
  <dcterms:created xsi:type="dcterms:W3CDTF">2020-06-17T21:29:44Z</dcterms:created>
  <dcterms:modified xsi:type="dcterms:W3CDTF">2020-06-17T21:52:20Z</dcterms:modified>
</cp:coreProperties>
</file>