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aine3/Library/Mobile Documents/com~apple~CloudDocs/Documents/Bookkeeping/"/>
    </mc:Choice>
  </mc:AlternateContent>
  <xr:revisionPtr revIDLastSave="0" documentId="8_{4661B96B-9C1D-C94F-B876-8210F9769458}" xr6:coauthVersionLast="47" xr6:coauthVersionMax="47" xr10:uidLastSave="{00000000-0000-0000-0000-000000000000}"/>
  <bookViews>
    <workbookView xWindow="0" yWindow="460" windowWidth="28800" windowHeight="16280" xr2:uid="{5A156BB2-770E-4C2F-B564-A858606D940B}"/>
  </bookViews>
  <sheets>
    <sheet name="Sep 2021 P&amp;L" sheetId="1" r:id="rId1"/>
    <sheet name="Balance sheet" sheetId="2" r:id="rId2"/>
    <sheet name="AP" sheetId="3" r:id="rId3"/>
  </sheets>
  <definedNames>
    <definedName name="_xlnm.Print_Titles" localSheetId="0">'Sep 2021 P&amp;L'!$A:$E,'Sep 2021 P&amp;L'!$4:$5</definedName>
    <definedName name="QB_BASIS_4" localSheetId="0" hidden="1">'Sep 2021 P&amp;L'!$R$3</definedName>
    <definedName name="QB_COLUMN_59200" localSheetId="0" hidden="1">'Sep 2021 P&amp;L'!$F$5</definedName>
    <definedName name="QB_COLUMN_62230" localSheetId="0" hidden="1">'Sep 2021 P&amp;L'!$L$5</definedName>
    <definedName name="QB_COLUMN_63620" localSheetId="0" hidden="1">'Sep 2021 P&amp;L'!$J$5</definedName>
    <definedName name="QB_COLUMN_63650" localSheetId="0" hidden="1">'Sep 2021 P&amp;L'!$P$5</definedName>
    <definedName name="QB_COLUMN_76210" localSheetId="0" hidden="1">'Sep 2021 P&amp;L'!$H$5</definedName>
    <definedName name="QB_COLUMN_76240" localSheetId="0" hidden="1">'Sep 2021 P&amp;L'!$N$5</definedName>
    <definedName name="QB_COLUMN_76260" localSheetId="0" hidden="1">'Sep 2021 P&amp;L'!$R$5</definedName>
    <definedName name="QB_COMPANY_0" localSheetId="0" hidden="1">'Sep 2021 P&amp;L'!$A$1</definedName>
    <definedName name="QB_DATA_0" localSheetId="0" hidden="1">'Sep 2021 P&amp;L'!$8:$8,'Sep 2021 P&amp;L'!$9:$9,'Sep 2021 P&amp;L'!$10:$10,'Sep 2021 P&amp;L'!$11:$11,'Sep 2021 P&amp;L'!$12:$12,'Sep 2021 P&amp;L'!$13:$13,'Sep 2021 P&amp;L'!$14:$14,'Sep 2021 P&amp;L'!$17:$17,'Sep 2021 P&amp;L'!$18:$18,'Sep 2021 P&amp;L'!$19:$19,'Sep 2021 P&amp;L'!$20:$20,'Sep 2021 P&amp;L'!$21:$21,'Sep 2021 P&amp;L'!$22:$22,'Sep 2021 P&amp;L'!$23:$23,'Sep 2021 P&amp;L'!$27:$27,'Sep 2021 P&amp;L'!$28:$28</definedName>
    <definedName name="QB_DATA_1" localSheetId="0" hidden="1">'Sep 2021 P&amp;L'!$29:$29,'Sep 2021 P&amp;L'!$30:$30,'Sep 2021 P&amp;L'!$31:$31,'Sep 2021 P&amp;L'!$32:$32,'Sep 2021 P&amp;L'!$33:$33,'Sep 2021 P&amp;L'!$34:$34,'Sep 2021 P&amp;L'!$35:$35,'Sep 2021 P&amp;L'!$36:$36,'Sep 2021 P&amp;L'!$37:$37,'Sep 2021 P&amp;L'!$38:$38,'Sep 2021 P&amp;L'!$39:$39,'Sep 2021 P&amp;L'!$40:$40,'Sep 2021 P&amp;L'!$41:$41,'Sep 2021 P&amp;L'!$42:$42,'Sep 2021 P&amp;L'!$43:$43,'Sep 2021 P&amp;L'!$44:$44</definedName>
    <definedName name="QB_DATA_2" localSheetId="0" hidden="1">'Sep 2021 P&amp;L'!$45:$45,'Sep 2021 P&amp;L'!$50:$50</definedName>
    <definedName name="QB_DATE_1" localSheetId="0" hidden="1">'Sep 2021 P&amp;L'!$R$2</definedName>
    <definedName name="QB_FORMULA_0" localSheetId="0" hidden="1">'Sep 2021 P&amp;L'!$J$8,'Sep 2021 P&amp;L'!$P$8,'Sep 2021 P&amp;L'!$J$9,'Sep 2021 P&amp;L'!$P$9,'Sep 2021 P&amp;L'!$J$10,'Sep 2021 P&amp;L'!$P$10,'Sep 2021 P&amp;L'!$J$11,'Sep 2021 P&amp;L'!$P$11,'Sep 2021 P&amp;L'!$J$12,'Sep 2021 P&amp;L'!$P$12,'Sep 2021 P&amp;L'!$J$13,'Sep 2021 P&amp;L'!$P$13,'Sep 2021 P&amp;L'!$J$14,'Sep 2021 P&amp;L'!$P$14,'Sep 2021 P&amp;L'!$F$15,'Sep 2021 P&amp;L'!$H$15</definedName>
    <definedName name="QB_FORMULA_1" localSheetId="0" hidden="1">'Sep 2021 P&amp;L'!$J$15,'Sep 2021 P&amp;L'!$L$15,'Sep 2021 P&amp;L'!$N$15,'Sep 2021 P&amp;L'!$P$15,'Sep 2021 P&amp;L'!$R$15,'Sep 2021 P&amp;L'!$J$17,'Sep 2021 P&amp;L'!$P$17,'Sep 2021 P&amp;L'!$J$18,'Sep 2021 P&amp;L'!$P$18,'Sep 2021 P&amp;L'!$J$19,'Sep 2021 P&amp;L'!$P$19,'Sep 2021 P&amp;L'!$J$20,'Sep 2021 P&amp;L'!$P$20,'Sep 2021 P&amp;L'!$J$21,'Sep 2021 P&amp;L'!$P$21,'Sep 2021 P&amp;L'!$J$22</definedName>
    <definedName name="QB_FORMULA_2" localSheetId="0" hidden="1">'Sep 2021 P&amp;L'!$P$22,'Sep 2021 P&amp;L'!$J$23,'Sep 2021 P&amp;L'!$P$23,'Sep 2021 P&amp;L'!$F$24,'Sep 2021 P&amp;L'!$H$24,'Sep 2021 P&amp;L'!$J$24,'Sep 2021 P&amp;L'!$L$24,'Sep 2021 P&amp;L'!$N$24,'Sep 2021 P&amp;L'!$P$24,'Sep 2021 P&amp;L'!$R$24,'Sep 2021 P&amp;L'!$F$25,'Sep 2021 P&amp;L'!$H$25,'Sep 2021 P&amp;L'!$J$25,'Sep 2021 P&amp;L'!$L$25,'Sep 2021 P&amp;L'!$N$25,'Sep 2021 P&amp;L'!$P$25</definedName>
    <definedName name="QB_FORMULA_3" localSheetId="0" hidden="1">'Sep 2021 P&amp;L'!$R$25,'Sep 2021 P&amp;L'!$J$27,'Sep 2021 P&amp;L'!$P$27,'Sep 2021 P&amp;L'!$J$28,'Sep 2021 P&amp;L'!$P$28,'Sep 2021 P&amp;L'!$J$29,'Sep 2021 P&amp;L'!$P$29,'Sep 2021 P&amp;L'!$J$30,'Sep 2021 P&amp;L'!$P$30,'Sep 2021 P&amp;L'!$J$31,'Sep 2021 P&amp;L'!$P$31,'Sep 2021 P&amp;L'!$J$32,'Sep 2021 P&amp;L'!$P$32,'Sep 2021 P&amp;L'!$J$33,'Sep 2021 P&amp;L'!$P$33,'Sep 2021 P&amp;L'!$J$34</definedName>
    <definedName name="QB_FORMULA_4" localSheetId="0" hidden="1">'Sep 2021 P&amp;L'!$P$34,'Sep 2021 P&amp;L'!$J$35,'Sep 2021 P&amp;L'!$P$35,'Sep 2021 P&amp;L'!$J$36,'Sep 2021 P&amp;L'!$P$36,'Sep 2021 P&amp;L'!$J$37,'Sep 2021 P&amp;L'!$P$37,'Sep 2021 P&amp;L'!$J$38,'Sep 2021 P&amp;L'!$P$38,'Sep 2021 P&amp;L'!$J$39,'Sep 2021 P&amp;L'!$P$39,'Sep 2021 P&amp;L'!$J$40,'Sep 2021 P&amp;L'!$P$40,'Sep 2021 P&amp;L'!$J$41,'Sep 2021 P&amp;L'!$P$41,'Sep 2021 P&amp;L'!$J$42</definedName>
    <definedName name="QB_FORMULA_5" localSheetId="0" hidden="1">'Sep 2021 P&amp;L'!$P$42,'Sep 2021 P&amp;L'!$J$43,'Sep 2021 P&amp;L'!$P$43,'Sep 2021 P&amp;L'!$J$44,'Sep 2021 P&amp;L'!$P$44,'Sep 2021 P&amp;L'!$J$45,'Sep 2021 P&amp;L'!$P$45,'Sep 2021 P&amp;L'!$F$46,'Sep 2021 P&amp;L'!$H$46,'Sep 2021 P&amp;L'!$J$46,'Sep 2021 P&amp;L'!$L$46,'Sep 2021 P&amp;L'!$N$46,'Sep 2021 P&amp;L'!$P$46,'Sep 2021 P&amp;L'!$R$46,'Sep 2021 P&amp;L'!$F$47,'Sep 2021 P&amp;L'!$H$47</definedName>
    <definedName name="QB_FORMULA_6" localSheetId="0" hidden="1">'Sep 2021 P&amp;L'!$J$47,'Sep 2021 P&amp;L'!$L$47,'Sep 2021 P&amp;L'!$N$47,'Sep 2021 P&amp;L'!$P$47,'Sep 2021 P&amp;L'!$R$47,'Sep 2021 P&amp;L'!$J$50,'Sep 2021 P&amp;L'!$P$50,'Sep 2021 P&amp;L'!$F$51,'Sep 2021 P&amp;L'!$H$51,'Sep 2021 P&amp;L'!$J$51,'Sep 2021 P&amp;L'!$L$51,'Sep 2021 P&amp;L'!$N$51,'Sep 2021 P&amp;L'!$P$51,'Sep 2021 P&amp;L'!$R$51,'Sep 2021 P&amp;L'!$F$52,'Sep 2021 P&amp;L'!$H$52</definedName>
    <definedName name="QB_FORMULA_7" localSheetId="0" hidden="1">'Sep 2021 P&amp;L'!$J$52,'Sep 2021 P&amp;L'!$L$52,'Sep 2021 P&amp;L'!$N$52,'Sep 2021 P&amp;L'!$P$52,'Sep 2021 P&amp;L'!$R$52,'Sep 2021 P&amp;L'!$F$53,'Sep 2021 P&amp;L'!$H$53,'Sep 2021 P&amp;L'!$J$53,'Sep 2021 P&amp;L'!$L$53,'Sep 2021 P&amp;L'!$N$53,'Sep 2021 P&amp;L'!$P$53,'Sep 2021 P&amp;L'!$R$53</definedName>
    <definedName name="QB_ROW_106240" localSheetId="0" hidden="1">'Sep 2021 P&amp;L'!$E$8</definedName>
    <definedName name="QB_ROW_108240" localSheetId="0" hidden="1">'Sep 2021 P&amp;L'!$E$9</definedName>
    <definedName name="QB_ROW_110240" localSheetId="0" hidden="1">'Sep 2021 P&amp;L'!$E$10</definedName>
    <definedName name="QB_ROW_112240" localSheetId="0" hidden="1">'Sep 2021 P&amp;L'!$E$11</definedName>
    <definedName name="QB_ROW_122240" localSheetId="0" hidden="1">'Sep 2021 P&amp;L'!$E$41</definedName>
    <definedName name="QB_ROW_123240" localSheetId="0" hidden="1">'Sep 2021 P&amp;L'!$E$45</definedName>
    <definedName name="QB_ROW_124240" localSheetId="0" hidden="1">'Sep 2021 P&amp;L'!$E$44</definedName>
    <definedName name="QB_ROW_127240" localSheetId="0" hidden="1">'Sep 2021 P&amp;L'!$E$39</definedName>
    <definedName name="QB_ROW_132240" localSheetId="0" hidden="1">'Sep 2021 P&amp;L'!$E$28</definedName>
    <definedName name="QB_ROW_133240" localSheetId="0" hidden="1">'Sep 2021 P&amp;L'!$E$27</definedName>
    <definedName name="QB_ROW_135240" localSheetId="0" hidden="1">'Sep 2021 P&amp;L'!$E$29</definedName>
    <definedName name="QB_ROW_136240" localSheetId="0" hidden="1">'Sep 2021 P&amp;L'!$E$32</definedName>
    <definedName name="QB_ROW_157340" localSheetId="0" hidden="1">'Sep 2021 P&amp;L'!$E$21</definedName>
    <definedName name="QB_ROW_161240" localSheetId="0" hidden="1">'Sep 2021 P&amp;L'!$E$22</definedName>
    <definedName name="QB_ROW_163240" localSheetId="0" hidden="1">'Sep 2021 P&amp;L'!$E$23</definedName>
    <definedName name="QB_ROW_170240" localSheetId="0" hidden="1">'Sep 2021 P&amp;L'!$E$30</definedName>
    <definedName name="QB_ROW_18301" localSheetId="0" hidden="1">'Sep 2021 P&amp;L'!$A$53</definedName>
    <definedName name="QB_ROW_19011" localSheetId="0" hidden="1">'Sep 2021 P&amp;L'!$B$6</definedName>
    <definedName name="QB_ROW_19311" localSheetId="0" hidden="1">'Sep 2021 P&amp;L'!$B$47</definedName>
    <definedName name="QB_ROW_20031" localSheetId="0" hidden="1">'Sep 2021 P&amp;L'!$D$7</definedName>
    <definedName name="QB_ROW_20331" localSheetId="0" hidden="1">'Sep 2021 P&amp;L'!$D$15</definedName>
    <definedName name="QB_ROW_21031" localSheetId="0" hidden="1">'Sep 2021 P&amp;L'!$D$26</definedName>
    <definedName name="QB_ROW_21331" localSheetId="0" hidden="1">'Sep 2021 P&amp;L'!$D$46</definedName>
    <definedName name="QB_ROW_22011" localSheetId="0" hidden="1">'Sep 2021 P&amp;L'!$B$48</definedName>
    <definedName name="QB_ROW_22311" localSheetId="0" hidden="1">'Sep 2021 P&amp;L'!$B$52</definedName>
    <definedName name="QB_ROW_23021" localSheetId="0" hidden="1">'Sep 2021 P&amp;L'!$C$49</definedName>
    <definedName name="QB_ROW_23321" localSheetId="0" hidden="1">'Sep 2021 P&amp;L'!$C$51</definedName>
    <definedName name="QB_ROW_25240" localSheetId="0" hidden="1">'Sep 2021 P&amp;L'!$E$37</definedName>
    <definedName name="QB_ROW_266240" localSheetId="0" hidden="1">'Sep 2021 P&amp;L'!$E$31</definedName>
    <definedName name="QB_ROW_267240" localSheetId="0" hidden="1">'Sep 2021 P&amp;L'!$E$33</definedName>
    <definedName name="QB_ROW_273240" localSheetId="0" hidden="1">'Sep 2021 P&amp;L'!$E$43</definedName>
    <definedName name="QB_ROW_279240" localSheetId="0" hidden="1">'Sep 2021 P&amp;L'!$E$40</definedName>
    <definedName name="QB_ROW_293240" localSheetId="0" hidden="1">'Sep 2021 P&amp;L'!$E$42</definedName>
    <definedName name="QB_ROW_299240" localSheetId="0" hidden="1">'Sep 2021 P&amp;L'!$E$19</definedName>
    <definedName name="QB_ROW_301240" localSheetId="0" hidden="1">'Sep 2021 P&amp;L'!$E$20</definedName>
    <definedName name="QB_ROW_30240" localSheetId="0" hidden="1">'Sep 2021 P&amp;L'!$E$12</definedName>
    <definedName name="QB_ROW_320230" localSheetId="0" hidden="1">'Sep 2021 P&amp;L'!$D$50</definedName>
    <definedName name="QB_ROW_324240" localSheetId="0" hidden="1">'Sep 2021 P&amp;L'!$E$18</definedName>
    <definedName name="QB_ROW_325240" localSheetId="0" hidden="1">'Sep 2021 P&amp;L'!$E$17</definedName>
    <definedName name="QB_ROW_59240" localSheetId="0" hidden="1">'Sep 2021 P&amp;L'!$E$35</definedName>
    <definedName name="QB_ROW_60240" localSheetId="0" hidden="1">'Sep 2021 P&amp;L'!$E$36</definedName>
    <definedName name="QB_ROW_61240" localSheetId="0" hidden="1">'Sep 2021 P&amp;L'!$E$34</definedName>
    <definedName name="QB_ROW_62240" localSheetId="0" hidden="1">'Sep 2021 P&amp;L'!$E$38</definedName>
    <definedName name="QB_ROW_69240" localSheetId="0" hidden="1">'Sep 2021 P&amp;L'!$E$13</definedName>
    <definedName name="QB_ROW_73240" localSheetId="0" hidden="1">'Sep 2021 P&amp;L'!$E$14</definedName>
    <definedName name="QB_ROW_86321" localSheetId="0" hidden="1">'Sep 2021 P&amp;L'!$C$25</definedName>
    <definedName name="QB_ROW_87031" localSheetId="0" hidden="1">'Sep 2021 P&amp;L'!$D$16</definedName>
    <definedName name="QB_ROW_87331" localSheetId="0" hidden="1">'Sep 2021 P&amp;L'!$D$24</definedName>
    <definedName name="QB_SUBTITLE_3" localSheetId="0" hidden="1">'Sep 2021 P&amp;L'!$A$3</definedName>
    <definedName name="QB_TIME_5" localSheetId="0" hidden="1">'Sep 2021 P&amp;L'!$R$1</definedName>
    <definedName name="QB_TITLE_2" localSheetId="0" hidden="1">'Sep 2021 P&amp;L'!$A$2</definedName>
    <definedName name="QBCANSUPPORTUPDATE" localSheetId="0">TRUE</definedName>
    <definedName name="QBCOMPANYFILENAME" localSheetId="0">"C:\Users\Public\Documents\Intuit\QuickBooks\Company Files\Skills Canada, BC YE Aug 31 2021-.qbw"</definedName>
    <definedName name="QBENDDATE" localSheetId="0">20210930</definedName>
    <definedName name="QBHEADERSONSCREEN" localSheetId="0">TRUE</definedName>
    <definedName name="QBMETADATASIZE" localSheetId="0">5931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"59a6c43d7db64ef6903534fae1175bcc"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5</definedName>
    <definedName name="QBSTARTDATE" localSheetId="0">20210901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3" l="1"/>
  <c r="K8" i="3"/>
  <c r="I8" i="3"/>
  <c r="G8" i="3"/>
  <c r="E8" i="3"/>
  <c r="C8" i="3"/>
  <c r="M7" i="3"/>
  <c r="M6" i="3"/>
  <c r="M5" i="3"/>
  <c r="F52" i="2"/>
  <c r="F44" i="2"/>
  <c r="F45" i="2" s="1"/>
  <c r="F46" i="2" s="1"/>
  <c r="F37" i="2"/>
  <c r="F31" i="2"/>
  <c r="F24" i="2"/>
  <c r="F17" i="2"/>
  <c r="F14" i="2"/>
  <c r="F11" i="2"/>
  <c r="N53" i="1"/>
  <c r="H53" i="1"/>
  <c r="F53" i="1"/>
  <c r="P52" i="1"/>
  <c r="N52" i="1"/>
  <c r="L52" i="1"/>
  <c r="J52" i="1"/>
  <c r="H52" i="1"/>
  <c r="F52" i="1"/>
  <c r="R51" i="1"/>
  <c r="R52" i="1" s="1"/>
  <c r="P51" i="1"/>
  <c r="N51" i="1"/>
  <c r="L51" i="1"/>
  <c r="J51" i="1"/>
  <c r="H51" i="1"/>
  <c r="F51" i="1"/>
  <c r="P50" i="1"/>
  <c r="J50" i="1"/>
  <c r="N47" i="1"/>
  <c r="J47" i="1"/>
  <c r="H47" i="1"/>
  <c r="F47" i="1"/>
  <c r="R46" i="1"/>
  <c r="N46" i="1"/>
  <c r="L46" i="1"/>
  <c r="L47" i="1" s="1"/>
  <c r="J46" i="1"/>
  <c r="H46" i="1"/>
  <c r="F46" i="1"/>
  <c r="P45" i="1"/>
  <c r="J45" i="1"/>
  <c r="P44" i="1"/>
  <c r="J44" i="1"/>
  <c r="P43" i="1"/>
  <c r="J43" i="1"/>
  <c r="P42" i="1"/>
  <c r="J42" i="1"/>
  <c r="P41" i="1"/>
  <c r="J41" i="1"/>
  <c r="P40" i="1"/>
  <c r="J40" i="1"/>
  <c r="P39" i="1"/>
  <c r="J39" i="1"/>
  <c r="P38" i="1"/>
  <c r="J38" i="1"/>
  <c r="P37" i="1"/>
  <c r="J37" i="1"/>
  <c r="P36" i="1"/>
  <c r="J36" i="1"/>
  <c r="P35" i="1"/>
  <c r="J35" i="1"/>
  <c r="P34" i="1"/>
  <c r="J34" i="1"/>
  <c r="P33" i="1"/>
  <c r="J33" i="1"/>
  <c r="P32" i="1"/>
  <c r="J32" i="1"/>
  <c r="P31" i="1"/>
  <c r="J31" i="1"/>
  <c r="P30" i="1"/>
  <c r="J30" i="1"/>
  <c r="P29" i="1"/>
  <c r="J29" i="1"/>
  <c r="P28" i="1"/>
  <c r="J28" i="1"/>
  <c r="P27" i="1"/>
  <c r="J27" i="1"/>
  <c r="P25" i="1"/>
  <c r="N25" i="1"/>
  <c r="L25" i="1"/>
  <c r="J25" i="1"/>
  <c r="H25" i="1"/>
  <c r="F25" i="1"/>
  <c r="R24" i="1"/>
  <c r="P24" i="1"/>
  <c r="N24" i="1"/>
  <c r="L24" i="1"/>
  <c r="J24" i="1"/>
  <c r="H24" i="1"/>
  <c r="F24" i="1"/>
  <c r="P23" i="1"/>
  <c r="J23" i="1"/>
  <c r="P22" i="1"/>
  <c r="J22" i="1"/>
  <c r="P21" i="1"/>
  <c r="J21" i="1"/>
  <c r="P20" i="1"/>
  <c r="J20" i="1"/>
  <c r="P19" i="1"/>
  <c r="J19" i="1"/>
  <c r="P18" i="1"/>
  <c r="J18" i="1"/>
  <c r="P17" i="1"/>
  <c r="J17" i="1"/>
  <c r="R15" i="1"/>
  <c r="P15" i="1"/>
  <c r="N15" i="1"/>
  <c r="L15" i="1"/>
  <c r="J15" i="1"/>
  <c r="H15" i="1"/>
  <c r="F15" i="1"/>
  <c r="P14" i="1"/>
  <c r="J14" i="1"/>
  <c r="P13" i="1"/>
  <c r="J13" i="1"/>
  <c r="P12" i="1"/>
  <c r="J12" i="1"/>
  <c r="P11" i="1"/>
  <c r="J11" i="1"/>
  <c r="P10" i="1"/>
  <c r="J10" i="1"/>
  <c r="P9" i="1"/>
  <c r="J9" i="1"/>
  <c r="P8" i="1"/>
  <c r="J8" i="1"/>
  <c r="F53" i="2" l="1"/>
  <c r="F18" i="2"/>
  <c r="F25" i="2" s="1"/>
  <c r="P47" i="1"/>
  <c r="L53" i="1"/>
  <c r="P53" i="1" s="1"/>
  <c r="P46" i="1"/>
  <c r="J53" i="1"/>
  <c r="R25" i="1"/>
  <c r="R47" i="1" s="1"/>
  <c r="R53" i="1" s="1"/>
</calcChain>
</file>

<file path=xl/sharedStrings.xml><?xml version="1.0" encoding="utf-8"?>
<sst xmlns="http://schemas.openxmlformats.org/spreadsheetml/2006/main" count="127" uniqueCount="120">
  <si>
    <t>Skills Canada BC</t>
  </si>
  <si>
    <t>Profit &amp; Loss Budget Performance</t>
  </si>
  <si>
    <t>Accrual Basis</t>
  </si>
  <si>
    <t>September 2021</t>
  </si>
  <si>
    <t>Sep 21</t>
  </si>
  <si>
    <t>Budget</t>
  </si>
  <si>
    <t>$ Over Budget</t>
  </si>
  <si>
    <t>YTD Budget</t>
  </si>
  <si>
    <t>Annual Budget</t>
  </si>
  <si>
    <t>Ordinary Income/Expense</t>
  </si>
  <si>
    <t>Income</t>
  </si>
  <si>
    <t>42020 · Skills/Compétences Canada Corp</t>
  </si>
  <si>
    <t>42030 · BC Government (AEST)</t>
  </si>
  <si>
    <t>42035 · Skills Canada Essential Skills</t>
  </si>
  <si>
    <t>43000 · Sponsorships</t>
  </si>
  <si>
    <t>43100 · Registration Fees</t>
  </si>
  <si>
    <t>46400 · InSPIRE Funding</t>
  </si>
  <si>
    <t>47200 · Interest Revenue</t>
  </si>
  <si>
    <t>Total Income</t>
  </si>
  <si>
    <t>Cost of Goods Sold</t>
  </si>
  <si>
    <t>54600 · Alumni</t>
  </si>
  <si>
    <t>54500 · Online Challenges</t>
  </si>
  <si>
    <t>51000 · Regional Competitions</t>
  </si>
  <si>
    <t>52000 · Provincial Competitions</t>
  </si>
  <si>
    <t>53000 · National Competitions</t>
  </si>
  <si>
    <t>54000 · World Skills Competition</t>
  </si>
  <si>
    <t>55000 · InSPIRE Program</t>
  </si>
  <si>
    <t>Total COGS</t>
  </si>
  <si>
    <t>Gross Profit</t>
  </si>
  <si>
    <t>Expense</t>
  </si>
  <si>
    <t>61000 · Gala Expenses</t>
  </si>
  <si>
    <t>61100 · AGM &amp; Board Expenses</t>
  </si>
  <si>
    <t>61200 · Communications &amp; Marketing</t>
  </si>
  <si>
    <t>61400 · Insurance</t>
  </si>
  <si>
    <t>61500 · Interest &amp; Bank Charges</t>
  </si>
  <si>
    <t>61600 · IT, Website &amp; Administration</t>
  </si>
  <si>
    <t>61700 · Memberships &amp; Licences</t>
  </si>
  <si>
    <t>61800 · Office Supplies &amp; Equipment</t>
  </si>
  <si>
    <t>61900 · Postage, Shipping &amp; Delivery</t>
  </si>
  <si>
    <t>62000 · Printing and Copying</t>
  </si>
  <si>
    <t>62100 · Professional Fees</t>
  </si>
  <si>
    <t>62200 · Telecommunications</t>
  </si>
  <si>
    <t>62400 · Travel and Meetings</t>
  </si>
  <si>
    <t>65000 · Amortization</t>
  </si>
  <si>
    <t>66000 · Staff Salaries</t>
  </si>
  <si>
    <t>66100 · Vacation</t>
  </si>
  <si>
    <t>66200 · MERCs</t>
  </si>
  <si>
    <t>66300 · Employee Benefits</t>
  </si>
  <si>
    <t>66500 · Payroll Administration Fees</t>
  </si>
  <si>
    <t>Total Expense</t>
  </si>
  <si>
    <t>Net Ordinary Income</t>
  </si>
  <si>
    <t>Other Income/Expense</t>
  </si>
  <si>
    <t>Other Income</t>
  </si>
  <si>
    <t>48000 · Wage subsidy and COVID grants</t>
  </si>
  <si>
    <t>Total Other Income</t>
  </si>
  <si>
    <t>Net Other Income</t>
  </si>
  <si>
    <t>Net Income</t>
  </si>
  <si>
    <t>Balance Sheet</t>
  </si>
  <si>
    <t>As of 30 September 2021</t>
  </si>
  <si>
    <t>30 Sep 21</t>
  </si>
  <si>
    <t>ASSETS</t>
  </si>
  <si>
    <t>Current Assets</t>
  </si>
  <si>
    <t>Chequing/Savings</t>
  </si>
  <si>
    <t>10250 · Paypal Account</t>
  </si>
  <si>
    <t>10600 · Chequing Com Savings Cred</t>
  </si>
  <si>
    <t>10630 · Shares - Credit Union</t>
  </si>
  <si>
    <t>Total Chequing/Savings</t>
  </si>
  <si>
    <t>Accounts Receivable</t>
  </si>
  <si>
    <t>11400 · Grants Receivable</t>
  </si>
  <si>
    <t>Total Accounts Receivable</t>
  </si>
  <si>
    <t>Other Current Assets</t>
  </si>
  <si>
    <t>13000 · Prepaid Expenses</t>
  </si>
  <si>
    <t>Total Other Current Assets</t>
  </si>
  <si>
    <t>Total Current Assets</t>
  </si>
  <si>
    <t>Fixed Assets</t>
  </si>
  <si>
    <t>15000 · Furniture and Equipment</t>
  </si>
  <si>
    <t>15001 · Accum Depr - Furn and Equip</t>
  </si>
  <si>
    <t>15600 · Computer Eqpt</t>
  </si>
  <si>
    <t>15601 · Accum Depr -Computer Eqpt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</si>
  <si>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</si>
  <si>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</si>
  <si>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</si>
  <si>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</si>
  <si>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</si>
  <si>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</si>
  <si>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20000 · Accounts Payable</t>
  </si>
  <si>
    <t>Total Accounts Payable</t>
  </si>
  <si>
    <t>Credit Cards</t>
  </si>
  <si>
    <t>21065 · MBNA MC</t>
  </si>
  <si>
    <t>21055 · Collabria Visa - Michelle 0240</t>
  </si>
  <si>
    <t>21050 · Collabria Visa - Jamie 0232</t>
  </si>
  <si>
    <t>21045 · Collabria Visa - Elaine 0224</t>
  </si>
  <si>
    <t>Total Credit Cards</t>
  </si>
  <si>
    <t>Other Current Liabilities</t>
  </si>
  <si>
    <t>25815 · Deffered Revenue-AEST</t>
  </si>
  <si>
    <t>23000 · Interest Free Loan</t>
  </si>
  <si>
    <t>24150 · Accrued Vacation Pay</t>
  </si>
  <si>
    <t>24200 · Accrued Expenses</t>
  </si>
  <si>
    <t>25500 · GST/HST Payable</t>
  </si>
  <si>
    <t>Total Other Current Liabilities</t>
  </si>
  <si>
    <t>Total Current Liabilities</t>
  </si>
  <si>
    <t>Total Liabilities</t>
  </si>
  <si>
    <t>Equity</t>
  </si>
  <si>
    <t>30600 · Contingency Fund</t>
  </si>
  <si>
    <t>32000 · Retained Earnings</t>
  </si>
  <si>
    <t>32100 · RE Invested in Capital Assets</t>
  </si>
  <si>
    <t>Total Equity</t>
  </si>
  <si>
    <t>TOTAL LIABILITIES &amp; EQUITY</t>
  </si>
  <si>
    <t>Q2 ESDC and $15k Inspire</t>
  </si>
  <si>
    <t>A/P Aging Summary</t>
  </si>
  <si>
    <t/>
  </si>
  <si>
    <t>Current</t>
  </si>
  <si>
    <t>1 - 30</t>
  </si>
  <si>
    <t>31 - 60</t>
  </si>
  <si>
    <t>61 - 90</t>
  </si>
  <si>
    <t>&gt; 90</t>
  </si>
  <si>
    <t>TOTAL</t>
  </si>
  <si>
    <t>Jason Devisser</t>
  </si>
  <si>
    <t>KMS Tools</t>
  </si>
  <si>
    <t>Soleimani Accounting 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</si>
</sst>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.00;\(#,##0.00\)"/>
    <numFmt numFmtId="166" formatCode="mmmm\ 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b/>
      <sz val="12"/>
      <color rgb="FF323232"/>
      <name val="Arial"/>
      <family val="2"/>
    </font>
    <font>
      <b/>
      <sz val="14"/>
      <color rgb="FF323232"/>
      <name val="Arial"/>
      <family val="2"/>
    </font>
    <font>
      <b/>
      <sz val="10"/>
      <color rgb="FF323232"/>
      <name val="Arial"/>
      <family val="2"/>
    </font>
    <font>
      <sz val="8"/>
      <color rgb="FF323232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49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39" fontId="6" fillId="0" borderId="0" xfId="0" applyNumberFormat="1" applyFont="1"/>
    <xf numFmtId="39" fontId="6" fillId="0" borderId="3" xfId="0" applyNumberFormat="1" applyFont="1" applyBorder="1"/>
    <xf numFmtId="39" fontId="6" fillId="0" borderId="4" xfId="0" applyNumberFormat="1" applyFont="1" applyBorder="1"/>
    <xf numFmtId="39" fontId="6" fillId="0" borderId="5" xfId="0" applyNumberFormat="1" applyFont="1" applyBorder="1"/>
    <xf numFmtId="39" fontId="2" fillId="0" borderId="6" xfId="0" applyNumberFormat="1" applyFont="1" applyBorder="1"/>
    <xf numFmtId="0" fontId="2" fillId="0" borderId="0" xfId="0" applyFo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164" fontId="0" fillId="0" borderId="0" xfId="1" applyFont="1"/>
    <xf numFmtId="164" fontId="2" fillId="0" borderId="0" xfId="1" applyFont="1" applyAlignment="1">
      <alignment horizontal="right"/>
    </xf>
    <xf numFmtId="164" fontId="0" fillId="0" borderId="0" xfId="1" applyFont="1" applyBorder="1" applyAlignment="1">
      <alignment horizontal="centerContinuous"/>
    </xf>
    <xf numFmtId="164" fontId="0" fillId="0" borderId="1" xfId="1" applyFont="1" applyBorder="1" applyAlignment="1">
      <alignment horizontal="centerContinuous"/>
    </xf>
    <xf numFmtId="164" fontId="2" fillId="0" borderId="2" xfId="1" applyFont="1" applyBorder="1" applyAlignment="1">
      <alignment horizontal="center"/>
    </xf>
    <xf numFmtId="164" fontId="0" fillId="0" borderId="0" xfId="1" applyFont="1" applyAlignment="1">
      <alignment horizontal="center"/>
    </xf>
    <xf numFmtId="164" fontId="6" fillId="0" borderId="0" xfId="1" applyFont="1"/>
    <xf numFmtId="164" fontId="6" fillId="0" borderId="3" xfId="1" applyFont="1" applyBorder="1"/>
    <xf numFmtId="164" fontId="6" fillId="0" borderId="0" xfId="1" applyFont="1" applyBorder="1"/>
    <xf numFmtId="164" fontId="6" fillId="0" borderId="4" xfId="1" applyFont="1" applyBorder="1"/>
    <xf numFmtId="164" fontId="6" fillId="0" borderId="5" xfId="1" applyFont="1" applyBorder="1"/>
    <xf numFmtId="164" fontId="2" fillId="0" borderId="0" xfId="1" applyFont="1"/>
    <xf numFmtId="164" fontId="2" fillId="0" borderId="2" xfId="1" applyNumberFormat="1" applyFont="1" applyBorder="1" applyAlignment="1">
      <alignment horizontal="center"/>
    </xf>
    <xf numFmtId="164" fontId="6" fillId="0" borderId="0" xfId="1" applyNumberFormat="1" applyFont="1"/>
    <xf numFmtId="165" fontId="6" fillId="0" borderId="0" xfId="1" applyNumberFormat="1" applyFont="1"/>
    <xf numFmtId="165" fontId="6" fillId="0" borderId="3" xfId="1" applyNumberFormat="1" applyFont="1" applyBorder="1"/>
    <xf numFmtId="165" fontId="6" fillId="0" borderId="0" xfId="1" applyNumberFormat="1" applyFont="1" applyBorder="1"/>
    <xf numFmtId="165" fontId="6" fillId="0" borderId="4" xfId="1" applyNumberFormat="1" applyFont="1" applyBorder="1"/>
    <xf numFmtId="165" fontId="6" fillId="0" borderId="5" xfId="1" applyNumberFormat="1" applyFont="1" applyBorder="1"/>
    <xf numFmtId="165" fontId="2" fillId="0" borderId="6" xfId="1" applyNumberFormat="1" applyFont="1" applyBorder="1"/>
    <xf numFmtId="165" fontId="2" fillId="0" borderId="7" xfId="1" applyNumberFormat="1" applyFont="1" applyBorder="1"/>
    <xf numFmtId="49" fontId="3" fillId="0" borderId="0" xfId="0" applyNumberFormat="1" applyFont="1" applyAlignment="1">
      <alignment horizontal="centerContinuous"/>
    </xf>
    <xf numFmtId="49" fontId="2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Continuous"/>
    </xf>
    <xf numFmtId="49" fontId="2" fillId="0" borderId="1" xfId="0" applyNumberFormat="1" applyFont="1" applyBorder="1" applyAlignment="1">
      <alignment horizontal="center"/>
    </xf>
    <xf numFmtId="0" fontId="7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9385-7528-49F1-8829-176279ABFB73}">
  <sheetPr codeName="Sheet1"/>
  <dimension ref="A1:R54"/>
  <sheetViews>
    <sheetView tabSelected="1" zoomScaleNormal="100" workbookViewId="0">
      <pane xSplit="5" ySplit="5" topLeftCell="F12" activePane="bottomRight" state="frozenSplit"/>
      <selection pane="topRight" activeCell="F1" sqref="F1"/>
      <selection pane="bottomLeft" activeCell="A6" sqref="A6"/>
      <selection pane="bottomRight" activeCell="L42" sqref="L42"/>
    </sheetView>
  </sheetViews>
  <sheetFormatPr baseColWidth="10" defaultColWidth="8.83203125" defaultRowHeight="15" outlineLevelCol="1" x14ac:dyDescent="0.2"/>
  <cols>
    <col min="1" max="4" width="3" style="14" customWidth="1"/>
    <col min="5" max="5" width="33.83203125" style="14" customWidth="1"/>
    <col min="6" max="6" width="9" style="15" hidden="1" customWidth="1" outlineLevel="1"/>
    <col min="7" max="7" width="0.83203125" style="15" hidden="1" customWidth="1" outlineLevel="1"/>
    <col min="8" max="8" width="9" style="15" hidden="1" customWidth="1" outlineLevel="1"/>
    <col min="9" max="9" width="0.83203125" style="15" hidden="1" customWidth="1" outlineLevel="1"/>
    <col min="10" max="10" width="12.1640625" style="15" hidden="1" customWidth="1" outlineLevel="1"/>
    <col min="11" max="11" width="0.83203125" style="15" hidden="1" customWidth="1" outlineLevel="1"/>
    <col min="12" max="12" width="9" style="15" bestFit="1" customWidth="1" collapsed="1"/>
    <col min="13" max="13" width="0.83203125" style="15" customWidth="1"/>
    <col min="14" max="14" width="10.1640625" style="15" bestFit="1" customWidth="1"/>
    <col min="15" max="15" width="0.83203125" style="15" customWidth="1"/>
    <col min="16" max="16" width="12.1640625" style="15" bestFit="1" customWidth="1"/>
    <col min="17" max="17" width="0.83203125" style="15" customWidth="1"/>
    <col min="18" max="18" width="12.5" style="15" bestFit="1" customWidth="1"/>
  </cols>
  <sheetData>
    <row r="1" spans="1:18" ht="16" x14ac:dyDescent="0.2">
      <c r="A1" s="2" t="s">
        <v>0</v>
      </c>
      <c r="B1" s="1"/>
      <c r="C1" s="1"/>
      <c r="D1" s="1"/>
      <c r="E1" s="1"/>
      <c r="R1" s="16"/>
    </row>
    <row r="2" spans="1:18" ht="18" x14ac:dyDescent="0.2">
      <c r="A2" s="3" t="s">
        <v>1</v>
      </c>
      <c r="B2" s="1"/>
      <c r="C2" s="1"/>
      <c r="D2" s="1"/>
      <c r="E2" s="1"/>
      <c r="R2" s="16"/>
    </row>
    <row r="3" spans="1:18" x14ac:dyDescent="0.2">
      <c r="A3" s="4" t="s">
        <v>3</v>
      </c>
      <c r="B3" s="1"/>
      <c r="C3" s="1"/>
      <c r="D3" s="1"/>
      <c r="E3" s="1"/>
      <c r="R3" s="16"/>
    </row>
    <row r="4" spans="1:18" ht="16" thickBot="1" x14ac:dyDescent="0.25">
      <c r="A4" s="1"/>
      <c r="B4" s="1"/>
      <c r="C4" s="1"/>
      <c r="D4" s="1"/>
      <c r="E4" s="1"/>
      <c r="F4" s="17"/>
      <c r="G4" s="18"/>
      <c r="H4" s="17"/>
      <c r="I4" s="18"/>
      <c r="J4" s="17"/>
      <c r="K4" s="18"/>
      <c r="L4" s="17"/>
      <c r="M4" s="18"/>
      <c r="N4" s="17"/>
      <c r="O4" s="18"/>
      <c r="P4" s="17"/>
      <c r="Q4" s="18"/>
      <c r="R4" s="17"/>
    </row>
    <row r="5" spans="1:18" s="13" customFormat="1" ht="17" thickTop="1" thickBot="1" x14ac:dyDescent="0.25">
      <c r="A5" s="12"/>
      <c r="B5" s="12"/>
      <c r="C5" s="12"/>
      <c r="D5" s="12"/>
      <c r="E5" s="12"/>
      <c r="F5" s="19" t="s">
        <v>4</v>
      </c>
      <c r="G5" s="20"/>
      <c r="H5" s="19" t="s">
        <v>5</v>
      </c>
      <c r="I5" s="20"/>
      <c r="J5" s="27" t="s">
        <v>6</v>
      </c>
      <c r="K5" s="20"/>
      <c r="L5" s="19" t="s">
        <v>4</v>
      </c>
      <c r="M5" s="20"/>
      <c r="N5" s="19" t="s">
        <v>7</v>
      </c>
      <c r="O5" s="20"/>
      <c r="P5" s="27" t="s">
        <v>6</v>
      </c>
      <c r="Q5" s="20"/>
      <c r="R5" s="19" t="s">
        <v>8</v>
      </c>
    </row>
    <row r="6" spans="1:18" ht="16" thickTop="1" x14ac:dyDescent="0.2">
      <c r="A6" s="1"/>
      <c r="B6" s="1" t="s">
        <v>9</v>
      </c>
      <c r="C6" s="1"/>
      <c r="D6" s="1"/>
      <c r="E6" s="1"/>
      <c r="F6" s="21"/>
      <c r="G6" s="21"/>
      <c r="H6" s="21"/>
      <c r="I6" s="21"/>
      <c r="J6" s="28"/>
      <c r="K6" s="21"/>
      <c r="L6" s="21"/>
      <c r="M6" s="21"/>
      <c r="N6" s="21"/>
      <c r="O6" s="21"/>
      <c r="P6" s="28"/>
      <c r="Q6" s="21"/>
      <c r="R6" s="21"/>
    </row>
    <row r="7" spans="1:18" x14ac:dyDescent="0.2">
      <c r="A7" s="1"/>
      <c r="B7" s="1"/>
      <c r="C7" s="1"/>
      <c r="D7" s="1" t="s">
        <v>10</v>
      </c>
      <c r="E7" s="1"/>
      <c r="F7" s="21"/>
      <c r="G7" s="21"/>
      <c r="H7" s="21"/>
      <c r="I7" s="21"/>
      <c r="J7" s="28"/>
      <c r="K7" s="21"/>
      <c r="L7" s="21"/>
      <c r="M7" s="21"/>
      <c r="N7" s="21"/>
      <c r="O7" s="21"/>
      <c r="P7" s="28"/>
      <c r="Q7" s="21"/>
      <c r="R7" s="21"/>
    </row>
    <row r="8" spans="1:18" x14ac:dyDescent="0.2">
      <c r="A8" s="1"/>
      <c r="B8" s="1"/>
      <c r="C8" s="1"/>
      <c r="D8" s="1"/>
      <c r="E8" s="1" t="s">
        <v>11</v>
      </c>
      <c r="F8" s="21">
        <v>2121.3000000000002</v>
      </c>
      <c r="G8" s="21"/>
      <c r="H8" s="21">
        <v>10196</v>
      </c>
      <c r="I8" s="21"/>
      <c r="J8" s="29">
        <f t="shared" ref="J8:J15" si="0">ROUND((F8-H8),5)</f>
        <v>-8074.7</v>
      </c>
      <c r="K8" s="21"/>
      <c r="L8" s="21">
        <v>2121.3000000000002</v>
      </c>
      <c r="M8" s="21"/>
      <c r="N8" s="21">
        <v>10196</v>
      </c>
      <c r="O8" s="21"/>
      <c r="P8" s="29">
        <f t="shared" ref="P8:P15" si="1">ROUND((L8-N8),5)</f>
        <v>-8074.7</v>
      </c>
      <c r="Q8" s="21"/>
      <c r="R8" s="21">
        <v>302400</v>
      </c>
    </row>
    <row r="9" spans="1:18" x14ac:dyDescent="0.2">
      <c r="A9" s="1"/>
      <c r="B9" s="1"/>
      <c r="C9" s="1"/>
      <c r="D9" s="1"/>
      <c r="E9" s="1" t="s">
        <v>12</v>
      </c>
      <c r="F9" s="21">
        <v>0</v>
      </c>
      <c r="G9" s="21"/>
      <c r="H9" s="21">
        <v>0</v>
      </c>
      <c r="I9" s="21"/>
      <c r="J9" s="21">
        <f t="shared" si="0"/>
        <v>0</v>
      </c>
      <c r="K9" s="21"/>
      <c r="L9" s="21">
        <v>0</v>
      </c>
      <c r="M9" s="21"/>
      <c r="N9" s="21">
        <v>0</v>
      </c>
      <c r="O9" s="21"/>
      <c r="P9" s="21">
        <f t="shared" si="1"/>
        <v>0</v>
      </c>
      <c r="Q9" s="21"/>
      <c r="R9" s="21">
        <v>150000</v>
      </c>
    </row>
    <row r="10" spans="1:18" x14ac:dyDescent="0.2">
      <c r="A10" s="1"/>
      <c r="B10" s="1"/>
      <c r="C10" s="1"/>
      <c r="D10" s="1"/>
      <c r="E10" s="1" t="s">
        <v>13</v>
      </c>
      <c r="F10" s="21">
        <v>0</v>
      </c>
      <c r="G10" s="21"/>
      <c r="H10" s="21">
        <v>0</v>
      </c>
      <c r="I10" s="21"/>
      <c r="J10" s="21">
        <f t="shared" si="0"/>
        <v>0</v>
      </c>
      <c r="K10" s="21"/>
      <c r="L10" s="21">
        <v>0</v>
      </c>
      <c r="M10" s="21"/>
      <c r="N10" s="21">
        <v>0</v>
      </c>
      <c r="O10" s="21"/>
      <c r="P10" s="21">
        <f t="shared" si="1"/>
        <v>0</v>
      </c>
      <c r="Q10" s="21"/>
      <c r="R10" s="21">
        <v>25000</v>
      </c>
    </row>
    <row r="11" spans="1:18" x14ac:dyDescent="0.2">
      <c r="A11" s="1"/>
      <c r="B11" s="1"/>
      <c r="C11" s="1"/>
      <c r="D11" s="1"/>
      <c r="E11" s="1" t="s">
        <v>14</v>
      </c>
      <c r="F11" s="21">
        <v>0</v>
      </c>
      <c r="G11" s="21"/>
      <c r="H11" s="21">
        <v>0</v>
      </c>
      <c r="I11" s="21"/>
      <c r="J11" s="21">
        <f t="shared" si="0"/>
        <v>0</v>
      </c>
      <c r="K11" s="21"/>
      <c r="L11" s="21">
        <v>0</v>
      </c>
      <c r="M11" s="21"/>
      <c r="N11" s="21">
        <v>0</v>
      </c>
      <c r="O11" s="21"/>
      <c r="P11" s="21">
        <f t="shared" si="1"/>
        <v>0</v>
      </c>
      <c r="Q11" s="21"/>
      <c r="R11" s="21">
        <v>100000</v>
      </c>
    </row>
    <row r="12" spans="1:18" x14ac:dyDescent="0.2">
      <c r="A12" s="1"/>
      <c r="B12" s="1"/>
      <c r="C12" s="1"/>
      <c r="D12" s="1"/>
      <c r="E12" s="1" t="s">
        <v>15</v>
      </c>
      <c r="F12" s="21">
        <v>0</v>
      </c>
      <c r="G12" s="21"/>
      <c r="H12" s="21">
        <v>0</v>
      </c>
      <c r="I12" s="21"/>
      <c r="J12" s="21">
        <f t="shared" si="0"/>
        <v>0</v>
      </c>
      <c r="K12" s="21"/>
      <c r="L12" s="21">
        <v>0</v>
      </c>
      <c r="M12" s="21"/>
      <c r="N12" s="21">
        <v>0</v>
      </c>
      <c r="O12" s="21"/>
      <c r="P12" s="21">
        <f t="shared" si="1"/>
        <v>0</v>
      </c>
      <c r="Q12" s="21"/>
      <c r="R12" s="21">
        <v>32000</v>
      </c>
    </row>
    <row r="13" spans="1:18" x14ac:dyDescent="0.2">
      <c r="A13" s="1"/>
      <c r="B13" s="1"/>
      <c r="C13" s="1"/>
      <c r="D13" s="1"/>
      <c r="E13" s="1" t="s">
        <v>16</v>
      </c>
      <c r="F13" s="21">
        <v>15000</v>
      </c>
      <c r="G13" s="21"/>
      <c r="H13" s="21">
        <v>0</v>
      </c>
      <c r="I13" s="21"/>
      <c r="J13" s="29">
        <f t="shared" si="0"/>
        <v>15000</v>
      </c>
      <c r="K13" s="21"/>
      <c r="L13" s="21">
        <v>15000</v>
      </c>
      <c r="M13" s="21"/>
      <c r="N13" s="21">
        <v>0</v>
      </c>
      <c r="O13" s="21"/>
      <c r="P13" s="29">
        <f t="shared" si="1"/>
        <v>15000</v>
      </c>
      <c r="Q13" s="21"/>
      <c r="R13" s="21">
        <v>0</v>
      </c>
    </row>
    <row r="14" spans="1:18" ht="16" thickBot="1" x14ac:dyDescent="0.25">
      <c r="A14" s="1"/>
      <c r="B14" s="1"/>
      <c r="C14" s="1"/>
      <c r="D14" s="1"/>
      <c r="E14" s="1" t="s">
        <v>17</v>
      </c>
      <c r="F14" s="22">
        <v>0</v>
      </c>
      <c r="G14" s="21"/>
      <c r="H14" s="22">
        <v>10</v>
      </c>
      <c r="I14" s="21"/>
      <c r="J14" s="30">
        <f t="shared" si="0"/>
        <v>-10</v>
      </c>
      <c r="K14" s="21"/>
      <c r="L14" s="22">
        <v>0</v>
      </c>
      <c r="M14" s="21"/>
      <c r="N14" s="22">
        <v>10</v>
      </c>
      <c r="O14" s="21"/>
      <c r="P14" s="30">
        <f t="shared" si="1"/>
        <v>-10</v>
      </c>
      <c r="Q14" s="21"/>
      <c r="R14" s="22">
        <v>100</v>
      </c>
    </row>
    <row r="15" spans="1:18" x14ac:dyDescent="0.2">
      <c r="A15" s="1"/>
      <c r="B15" s="1"/>
      <c r="C15" s="1"/>
      <c r="D15" s="1" t="s">
        <v>18</v>
      </c>
      <c r="E15" s="1"/>
      <c r="F15" s="21">
        <f>ROUND(SUM(F7:F14),5)</f>
        <v>17121.3</v>
      </c>
      <c r="G15" s="21"/>
      <c r="H15" s="21">
        <f>ROUND(SUM(H7:H14),5)</f>
        <v>10206</v>
      </c>
      <c r="I15" s="21"/>
      <c r="J15" s="29">
        <f t="shared" si="0"/>
        <v>6915.3</v>
      </c>
      <c r="K15" s="21"/>
      <c r="L15" s="21">
        <f>ROUND(SUM(L7:L14),5)</f>
        <v>17121.3</v>
      </c>
      <c r="M15" s="21"/>
      <c r="N15" s="21">
        <f>ROUND(SUM(N7:N14),5)</f>
        <v>10206</v>
      </c>
      <c r="O15" s="21"/>
      <c r="P15" s="29">
        <f t="shared" si="1"/>
        <v>6915.3</v>
      </c>
      <c r="Q15" s="21"/>
      <c r="R15" s="21">
        <f>ROUND(SUM(R7:R14),5)</f>
        <v>609500</v>
      </c>
    </row>
    <row r="16" spans="1:18" x14ac:dyDescent="0.2">
      <c r="A16" s="1"/>
      <c r="B16" s="1"/>
      <c r="C16" s="1"/>
      <c r="D16" s="1" t="s">
        <v>19</v>
      </c>
      <c r="E16" s="1"/>
      <c r="F16" s="21"/>
      <c r="G16" s="21"/>
      <c r="H16" s="21"/>
      <c r="I16" s="21"/>
      <c r="J16" s="29"/>
      <c r="K16" s="21"/>
      <c r="L16" s="21"/>
      <c r="M16" s="21"/>
      <c r="N16" s="21"/>
      <c r="O16" s="21"/>
      <c r="P16" s="29"/>
      <c r="Q16" s="21"/>
      <c r="R16" s="21"/>
    </row>
    <row r="17" spans="1:18" x14ac:dyDescent="0.2">
      <c r="A17" s="1"/>
      <c r="B17" s="1"/>
      <c r="C17" s="1"/>
      <c r="D17" s="1"/>
      <c r="E17" s="1" t="s">
        <v>20</v>
      </c>
      <c r="F17" s="21">
        <v>0</v>
      </c>
      <c r="G17" s="21"/>
      <c r="H17" s="21">
        <v>0</v>
      </c>
      <c r="I17" s="21"/>
      <c r="J17" s="21">
        <f t="shared" ref="J17:J25" si="2">ROUND((F17-H17),5)</f>
        <v>0</v>
      </c>
      <c r="K17" s="21"/>
      <c r="L17" s="21">
        <v>0</v>
      </c>
      <c r="M17" s="21"/>
      <c r="N17" s="21">
        <v>0</v>
      </c>
      <c r="O17" s="21"/>
      <c r="P17" s="21">
        <f t="shared" ref="P17:P25" si="3">ROUND((L17-N17),5)</f>
        <v>0</v>
      </c>
      <c r="Q17" s="21"/>
      <c r="R17" s="21">
        <v>3000</v>
      </c>
    </row>
    <row r="18" spans="1:18" x14ac:dyDescent="0.2">
      <c r="A18" s="1"/>
      <c r="B18" s="1"/>
      <c r="C18" s="1"/>
      <c r="D18" s="1"/>
      <c r="E18" s="1" t="s">
        <v>21</v>
      </c>
      <c r="F18" s="21">
        <v>0</v>
      </c>
      <c r="G18" s="21"/>
      <c r="H18" s="21">
        <v>0</v>
      </c>
      <c r="I18" s="21"/>
      <c r="J18" s="21">
        <f t="shared" si="2"/>
        <v>0</v>
      </c>
      <c r="K18" s="21"/>
      <c r="L18" s="21">
        <v>0</v>
      </c>
      <c r="M18" s="21"/>
      <c r="N18" s="21">
        <v>0</v>
      </c>
      <c r="O18" s="21"/>
      <c r="P18" s="21">
        <f t="shared" si="3"/>
        <v>0</v>
      </c>
      <c r="Q18" s="21"/>
      <c r="R18" s="21">
        <v>3000</v>
      </c>
    </row>
    <row r="19" spans="1:18" x14ac:dyDescent="0.2">
      <c r="A19" s="1"/>
      <c r="B19" s="1"/>
      <c r="C19" s="1"/>
      <c r="D19" s="1"/>
      <c r="E19" s="1" t="s">
        <v>22</v>
      </c>
      <c r="F19" s="21">
        <v>0</v>
      </c>
      <c r="G19" s="21"/>
      <c r="H19" s="21">
        <v>0</v>
      </c>
      <c r="I19" s="21"/>
      <c r="J19" s="21">
        <f t="shared" si="2"/>
        <v>0</v>
      </c>
      <c r="K19" s="21"/>
      <c r="L19" s="21">
        <v>0</v>
      </c>
      <c r="M19" s="21"/>
      <c r="N19" s="21">
        <v>0</v>
      </c>
      <c r="O19" s="21"/>
      <c r="P19" s="21">
        <f t="shared" si="3"/>
        <v>0</v>
      </c>
      <c r="Q19" s="21"/>
      <c r="R19" s="21">
        <v>150000</v>
      </c>
    </row>
    <row r="20" spans="1:18" x14ac:dyDescent="0.2">
      <c r="A20" s="1"/>
      <c r="B20" s="1"/>
      <c r="C20" s="1"/>
      <c r="D20" s="1"/>
      <c r="E20" s="1" t="s">
        <v>23</v>
      </c>
      <c r="F20" s="21">
        <v>0</v>
      </c>
      <c r="G20" s="21"/>
      <c r="H20" s="21">
        <v>0</v>
      </c>
      <c r="I20" s="21"/>
      <c r="J20" s="21">
        <f t="shared" si="2"/>
        <v>0</v>
      </c>
      <c r="K20" s="21"/>
      <c r="L20" s="21">
        <v>0</v>
      </c>
      <c r="M20" s="21"/>
      <c r="N20" s="21">
        <v>0</v>
      </c>
      <c r="O20" s="21"/>
      <c r="P20" s="21">
        <f t="shared" si="3"/>
        <v>0</v>
      </c>
      <c r="Q20" s="21"/>
      <c r="R20" s="21">
        <v>140000</v>
      </c>
    </row>
    <row r="21" spans="1:18" x14ac:dyDescent="0.2">
      <c r="A21" s="1"/>
      <c r="B21" s="1"/>
      <c r="C21" s="1"/>
      <c r="D21" s="1"/>
      <c r="E21" s="1" t="s">
        <v>24</v>
      </c>
      <c r="F21" s="21">
        <v>0</v>
      </c>
      <c r="G21" s="21"/>
      <c r="H21" s="21">
        <v>0</v>
      </c>
      <c r="I21" s="21"/>
      <c r="J21" s="21">
        <f t="shared" si="2"/>
        <v>0</v>
      </c>
      <c r="K21" s="21"/>
      <c r="L21" s="21">
        <v>0</v>
      </c>
      <c r="M21" s="21"/>
      <c r="N21" s="21">
        <v>0</v>
      </c>
      <c r="O21" s="21"/>
      <c r="P21" s="21">
        <f t="shared" si="3"/>
        <v>0</v>
      </c>
      <c r="Q21" s="21"/>
      <c r="R21" s="21">
        <v>60000</v>
      </c>
    </row>
    <row r="22" spans="1:18" x14ac:dyDescent="0.2">
      <c r="A22" s="1"/>
      <c r="B22" s="1"/>
      <c r="C22" s="1"/>
      <c r="D22" s="1"/>
      <c r="E22" s="1" t="s">
        <v>25</v>
      </c>
      <c r="F22" s="21">
        <v>0</v>
      </c>
      <c r="G22" s="21"/>
      <c r="H22" s="21">
        <v>0</v>
      </c>
      <c r="I22" s="21"/>
      <c r="J22" s="21">
        <f t="shared" si="2"/>
        <v>0</v>
      </c>
      <c r="K22" s="21"/>
      <c r="L22" s="21">
        <v>0</v>
      </c>
      <c r="M22" s="21"/>
      <c r="N22" s="21">
        <v>0</v>
      </c>
      <c r="O22" s="21"/>
      <c r="P22" s="21">
        <f t="shared" si="3"/>
        <v>0</v>
      </c>
      <c r="Q22" s="21"/>
      <c r="R22" s="21">
        <v>5000</v>
      </c>
    </row>
    <row r="23" spans="1:18" ht="16" thickBot="1" x14ac:dyDescent="0.25">
      <c r="A23" s="1"/>
      <c r="B23" s="1"/>
      <c r="C23" s="1"/>
      <c r="D23" s="1"/>
      <c r="E23" s="1" t="s">
        <v>26</v>
      </c>
      <c r="F23" s="23">
        <v>0</v>
      </c>
      <c r="G23" s="21"/>
      <c r="H23" s="23">
        <v>0</v>
      </c>
      <c r="I23" s="21"/>
      <c r="J23" s="23">
        <f t="shared" si="2"/>
        <v>0</v>
      </c>
      <c r="K23" s="21"/>
      <c r="L23" s="23">
        <v>0</v>
      </c>
      <c r="M23" s="21"/>
      <c r="N23" s="23">
        <v>0</v>
      </c>
      <c r="O23" s="21"/>
      <c r="P23" s="23">
        <f t="shared" si="3"/>
        <v>0</v>
      </c>
      <c r="Q23" s="21"/>
      <c r="R23" s="23">
        <v>3000</v>
      </c>
    </row>
    <row r="24" spans="1:18" ht="16" thickBot="1" x14ac:dyDescent="0.25">
      <c r="A24" s="1"/>
      <c r="B24" s="1"/>
      <c r="C24" s="1"/>
      <c r="D24" s="1" t="s">
        <v>27</v>
      </c>
      <c r="E24" s="1"/>
      <c r="F24" s="24">
        <f>ROUND(SUM(F16:F23),5)</f>
        <v>0</v>
      </c>
      <c r="G24" s="21"/>
      <c r="H24" s="24">
        <f>ROUND(SUM(H16:H23),5)</f>
        <v>0</v>
      </c>
      <c r="I24" s="21"/>
      <c r="J24" s="24">
        <f t="shared" si="2"/>
        <v>0</v>
      </c>
      <c r="K24" s="21"/>
      <c r="L24" s="24">
        <f>ROUND(SUM(L16:L23),5)</f>
        <v>0</v>
      </c>
      <c r="M24" s="21"/>
      <c r="N24" s="24">
        <f>ROUND(SUM(N16:N23),5)</f>
        <v>0</v>
      </c>
      <c r="O24" s="21"/>
      <c r="P24" s="24">
        <f t="shared" si="3"/>
        <v>0</v>
      </c>
      <c r="Q24" s="21"/>
      <c r="R24" s="24">
        <f>ROUND(SUM(R16:R23),5)</f>
        <v>364000</v>
      </c>
    </row>
    <row r="25" spans="1:18" x14ac:dyDescent="0.2">
      <c r="A25" s="1"/>
      <c r="B25" s="1"/>
      <c r="C25" s="1" t="s">
        <v>28</v>
      </c>
      <c r="D25" s="1"/>
      <c r="E25" s="1"/>
      <c r="F25" s="21">
        <f>ROUND(F15-F24,5)</f>
        <v>17121.3</v>
      </c>
      <c r="G25" s="21"/>
      <c r="H25" s="21">
        <f>ROUND(H15-H24,5)</f>
        <v>10206</v>
      </c>
      <c r="I25" s="21"/>
      <c r="J25" s="29">
        <f t="shared" si="2"/>
        <v>6915.3</v>
      </c>
      <c r="K25" s="21"/>
      <c r="L25" s="21">
        <f>ROUND(L15-L24,5)</f>
        <v>17121.3</v>
      </c>
      <c r="M25" s="21"/>
      <c r="N25" s="21">
        <f>ROUND(N15-N24,5)</f>
        <v>10206</v>
      </c>
      <c r="O25" s="21"/>
      <c r="P25" s="29">
        <f t="shared" si="3"/>
        <v>6915.3</v>
      </c>
      <c r="Q25" s="21"/>
      <c r="R25" s="21">
        <f>ROUND(R15-R24,5)</f>
        <v>245500</v>
      </c>
    </row>
    <row r="26" spans="1:18" x14ac:dyDescent="0.2">
      <c r="A26" s="1"/>
      <c r="B26" s="1"/>
      <c r="C26" s="1"/>
      <c r="D26" s="1" t="s">
        <v>29</v>
      </c>
      <c r="E26" s="1"/>
      <c r="F26" s="21"/>
      <c r="G26" s="21"/>
      <c r="H26" s="21"/>
      <c r="I26" s="21"/>
      <c r="J26" s="29"/>
      <c r="K26" s="21"/>
      <c r="L26" s="21"/>
      <c r="M26" s="21"/>
      <c r="N26" s="21"/>
      <c r="O26" s="21"/>
      <c r="P26" s="29"/>
      <c r="Q26" s="21"/>
      <c r="R26" s="21"/>
    </row>
    <row r="27" spans="1:18" x14ac:dyDescent="0.2">
      <c r="A27" s="1"/>
      <c r="B27" s="1"/>
      <c r="C27" s="1"/>
      <c r="D27" s="1"/>
      <c r="E27" s="1" t="s">
        <v>30</v>
      </c>
      <c r="F27" s="21">
        <v>0</v>
      </c>
      <c r="G27" s="21"/>
      <c r="H27" s="21">
        <v>0</v>
      </c>
      <c r="I27" s="21"/>
      <c r="J27" s="21">
        <f t="shared" ref="J27:J47" si="4">ROUND((F27-H27),5)</f>
        <v>0</v>
      </c>
      <c r="K27" s="21"/>
      <c r="L27" s="21">
        <v>0</v>
      </c>
      <c r="M27" s="21"/>
      <c r="N27" s="21">
        <v>0</v>
      </c>
      <c r="O27" s="21"/>
      <c r="P27" s="21">
        <f t="shared" ref="P27:P47" si="5">ROUND((L27-N27),5)</f>
        <v>0</v>
      </c>
      <c r="Q27" s="21"/>
      <c r="R27" s="21">
        <v>1000</v>
      </c>
    </row>
    <row r="28" spans="1:18" x14ac:dyDescent="0.2">
      <c r="A28" s="1"/>
      <c r="B28" s="1"/>
      <c r="C28" s="1"/>
      <c r="D28" s="1"/>
      <c r="E28" s="1" t="s">
        <v>31</v>
      </c>
      <c r="F28" s="21">
        <v>0</v>
      </c>
      <c r="G28" s="21"/>
      <c r="H28" s="21">
        <v>0</v>
      </c>
      <c r="I28" s="21"/>
      <c r="J28" s="21">
        <f t="shared" si="4"/>
        <v>0</v>
      </c>
      <c r="K28" s="21"/>
      <c r="L28" s="21">
        <v>0</v>
      </c>
      <c r="M28" s="21"/>
      <c r="N28" s="21">
        <v>0</v>
      </c>
      <c r="O28" s="21"/>
      <c r="P28" s="21">
        <f t="shared" si="5"/>
        <v>0</v>
      </c>
      <c r="Q28" s="21"/>
      <c r="R28" s="21">
        <v>1000</v>
      </c>
    </row>
    <row r="29" spans="1:18" x14ac:dyDescent="0.2">
      <c r="A29" s="1"/>
      <c r="B29" s="1"/>
      <c r="C29" s="1"/>
      <c r="D29" s="1"/>
      <c r="E29" s="1" t="s">
        <v>32</v>
      </c>
      <c r="F29" s="21">
        <v>330.35</v>
      </c>
      <c r="G29" s="21"/>
      <c r="H29" s="21">
        <v>420</v>
      </c>
      <c r="I29" s="21"/>
      <c r="J29" s="29">
        <f t="shared" si="4"/>
        <v>-89.65</v>
      </c>
      <c r="K29" s="21"/>
      <c r="L29" s="21">
        <v>330.35</v>
      </c>
      <c r="M29" s="21"/>
      <c r="N29" s="21">
        <v>420</v>
      </c>
      <c r="O29" s="21"/>
      <c r="P29" s="29">
        <f t="shared" si="5"/>
        <v>-89.65</v>
      </c>
      <c r="Q29" s="21"/>
      <c r="R29" s="21">
        <v>5000</v>
      </c>
    </row>
    <row r="30" spans="1:18" x14ac:dyDescent="0.2">
      <c r="A30" s="1"/>
      <c r="B30" s="1"/>
      <c r="C30" s="1"/>
      <c r="D30" s="1"/>
      <c r="E30" s="1" t="s">
        <v>33</v>
      </c>
      <c r="F30" s="21">
        <v>0</v>
      </c>
      <c r="G30" s="21"/>
      <c r="H30" s="21">
        <v>0</v>
      </c>
      <c r="I30" s="21"/>
      <c r="J30" s="21">
        <f t="shared" si="4"/>
        <v>0</v>
      </c>
      <c r="K30" s="21"/>
      <c r="L30" s="21">
        <v>617.5</v>
      </c>
      <c r="M30" s="21"/>
      <c r="N30" s="21">
        <v>0</v>
      </c>
      <c r="O30" s="21"/>
      <c r="P30" s="21">
        <f t="shared" si="5"/>
        <v>617.5</v>
      </c>
      <c r="Q30" s="21"/>
      <c r="R30" s="21">
        <v>10000</v>
      </c>
    </row>
    <row r="31" spans="1:18" x14ac:dyDescent="0.2">
      <c r="A31" s="1"/>
      <c r="B31" s="1"/>
      <c r="C31" s="1"/>
      <c r="D31" s="1"/>
      <c r="E31" s="1" t="s">
        <v>34</v>
      </c>
      <c r="F31" s="21">
        <v>40.630000000000003</v>
      </c>
      <c r="G31" s="21"/>
      <c r="H31" s="21">
        <v>125</v>
      </c>
      <c r="I31" s="21"/>
      <c r="J31" s="29">
        <f t="shared" si="4"/>
        <v>-84.37</v>
      </c>
      <c r="K31" s="21"/>
      <c r="L31" s="21">
        <v>40.630000000000003</v>
      </c>
      <c r="M31" s="21"/>
      <c r="N31" s="21">
        <v>125</v>
      </c>
      <c r="O31" s="21"/>
      <c r="P31" s="29">
        <f t="shared" si="5"/>
        <v>-84.37</v>
      </c>
      <c r="Q31" s="21"/>
      <c r="R31" s="21">
        <v>1500</v>
      </c>
    </row>
    <row r="32" spans="1:18" x14ac:dyDescent="0.2">
      <c r="A32" s="1"/>
      <c r="B32" s="1"/>
      <c r="C32" s="1"/>
      <c r="D32" s="1"/>
      <c r="E32" s="1" t="s">
        <v>35</v>
      </c>
      <c r="F32" s="21">
        <v>338.66</v>
      </c>
      <c r="G32" s="21"/>
      <c r="H32" s="21">
        <v>1250</v>
      </c>
      <c r="I32" s="21"/>
      <c r="J32" s="29">
        <f t="shared" si="4"/>
        <v>-911.34</v>
      </c>
      <c r="K32" s="21"/>
      <c r="L32" s="21">
        <v>475.54</v>
      </c>
      <c r="M32" s="21"/>
      <c r="N32" s="21">
        <v>1250</v>
      </c>
      <c r="O32" s="21"/>
      <c r="P32" s="29">
        <f t="shared" si="5"/>
        <v>-774.46</v>
      </c>
      <c r="Q32" s="21"/>
      <c r="R32" s="21">
        <v>15000</v>
      </c>
    </row>
    <row r="33" spans="1:18" x14ac:dyDescent="0.2">
      <c r="A33" s="1"/>
      <c r="B33" s="1"/>
      <c r="C33" s="1"/>
      <c r="D33" s="1"/>
      <c r="E33" s="1" t="s">
        <v>36</v>
      </c>
      <c r="F33" s="21">
        <v>0</v>
      </c>
      <c r="G33" s="21"/>
      <c r="H33" s="21">
        <v>500</v>
      </c>
      <c r="I33" s="21"/>
      <c r="J33" s="29">
        <f t="shared" si="4"/>
        <v>-500</v>
      </c>
      <c r="K33" s="21"/>
      <c r="L33" s="21">
        <v>37.81</v>
      </c>
      <c r="M33" s="21"/>
      <c r="N33" s="21">
        <v>500</v>
      </c>
      <c r="O33" s="21"/>
      <c r="P33" s="29">
        <f t="shared" si="5"/>
        <v>-462.19</v>
      </c>
      <c r="Q33" s="21"/>
      <c r="R33" s="21">
        <v>700</v>
      </c>
    </row>
    <row r="34" spans="1:18" x14ac:dyDescent="0.2">
      <c r="A34" s="1"/>
      <c r="B34" s="1"/>
      <c r="C34" s="1"/>
      <c r="D34" s="1"/>
      <c r="E34" s="1" t="s">
        <v>37</v>
      </c>
      <c r="F34" s="21">
        <v>184.5</v>
      </c>
      <c r="G34" s="21"/>
      <c r="H34" s="21">
        <v>80</v>
      </c>
      <c r="I34" s="21"/>
      <c r="J34" s="29">
        <f t="shared" si="4"/>
        <v>104.5</v>
      </c>
      <c r="K34" s="21"/>
      <c r="L34" s="21">
        <v>184.5</v>
      </c>
      <c r="M34" s="21"/>
      <c r="N34" s="21">
        <v>80</v>
      </c>
      <c r="O34" s="21"/>
      <c r="P34" s="29">
        <f t="shared" si="5"/>
        <v>104.5</v>
      </c>
      <c r="Q34" s="21"/>
      <c r="R34" s="21">
        <v>1000</v>
      </c>
    </row>
    <row r="35" spans="1:18" x14ac:dyDescent="0.2">
      <c r="A35" s="1"/>
      <c r="B35" s="1"/>
      <c r="C35" s="1"/>
      <c r="D35" s="1"/>
      <c r="E35" s="1" t="s">
        <v>38</v>
      </c>
      <c r="F35" s="21">
        <v>0</v>
      </c>
      <c r="G35" s="21"/>
      <c r="H35" s="21">
        <v>80</v>
      </c>
      <c r="I35" s="21"/>
      <c r="J35" s="29">
        <f t="shared" si="4"/>
        <v>-80</v>
      </c>
      <c r="K35" s="21"/>
      <c r="L35" s="21">
        <v>0</v>
      </c>
      <c r="M35" s="21"/>
      <c r="N35" s="21">
        <v>80</v>
      </c>
      <c r="O35" s="21"/>
      <c r="P35" s="29">
        <f t="shared" si="5"/>
        <v>-80</v>
      </c>
      <c r="Q35" s="21"/>
      <c r="R35" s="21">
        <v>1000</v>
      </c>
    </row>
    <row r="36" spans="1:18" x14ac:dyDescent="0.2">
      <c r="A36" s="1"/>
      <c r="B36" s="1"/>
      <c r="C36" s="1"/>
      <c r="D36" s="1"/>
      <c r="E36" s="1" t="s">
        <v>39</v>
      </c>
      <c r="F36" s="21">
        <v>0</v>
      </c>
      <c r="G36" s="21"/>
      <c r="H36" s="21">
        <v>20</v>
      </c>
      <c r="I36" s="21"/>
      <c r="J36" s="29">
        <f t="shared" si="4"/>
        <v>-20</v>
      </c>
      <c r="K36" s="21"/>
      <c r="L36" s="21">
        <v>0</v>
      </c>
      <c r="M36" s="21"/>
      <c r="N36" s="21">
        <v>20</v>
      </c>
      <c r="O36" s="21"/>
      <c r="P36" s="29">
        <f t="shared" si="5"/>
        <v>-20</v>
      </c>
      <c r="Q36" s="21"/>
      <c r="R36" s="21">
        <v>250</v>
      </c>
    </row>
    <row r="37" spans="1:18" x14ac:dyDescent="0.2">
      <c r="A37" s="1"/>
      <c r="B37" s="1"/>
      <c r="C37" s="1"/>
      <c r="D37" s="1"/>
      <c r="E37" s="1" t="s">
        <v>40</v>
      </c>
      <c r="F37" s="21">
        <v>1245.8900000000001</v>
      </c>
      <c r="G37" s="21"/>
      <c r="H37" s="21">
        <v>3175</v>
      </c>
      <c r="I37" s="21"/>
      <c r="J37" s="29">
        <f t="shared" si="4"/>
        <v>-1929.11</v>
      </c>
      <c r="K37" s="21"/>
      <c r="L37" s="21">
        <v>1245.8900000000001</v>
      </c>
      <c r="M37" s="21"/>
      <c r="N37" s="21">
        <v>3175</v>
      </c>
      <c r="O37" s="21"/>
      <c r="P37" s="29">
        <f t="shared" si="5"/>
        <v>-1929.11</v>
      </c>
      <c r="Q37" s="21"/>
      <c r="R37" s="21">
        <v>51000</v>
      </c>
    </row>
    <row r="38" spans="1:18" x14ac:dyDescent="0.2">
      <c r="A38" s="1"/>
      <c r="B38" s="1"/>
      <c r="C38" s="1"/>
      <c r="D38" s="1"/>
      <c r="E38" s="1" t="s">
        <v>41</v>
      </c>
      <c r="F38" s="21">
        <v>0</v>
      </c>
      <c r="G38" s="21"/>
      <c r="H38" s="21">
        <v>60</v>
      </c>
      <c r="I38" s="21"/>
      <c r="J38" s="29">
        <f t="shared" si="4"/>
        <v>-60</v>
      </c>
      <c r="K38" s="21"/>
      <c r="L38" s="21">
        <v>0</v>
      </c>
      <c r="M38" s="21"/>
      <c r="N38" s="21">
        <v>60</v>
      </c>
      <c r="O38" s="21"/>
      <c r="P38" s="29">
        <f t="shared" si="5"/>
        <v>-60</v>
      </c>
      <c r="Q38" s="21"/>
      <c r="R38" s="21">
        <v>700</v>
      </c>
    </row>
    <row r="39" spans="1:18" x14ac:dyDescent="0.2">
      <c r="A39" s="1"/>
      <c r="B39" s="1"/>
      <c r="C39" s="1"/>
      <c r="D39" s="1"/>
      <c r="E39" s="1" t="s">
        <v>42</v>
      </c>
      <c r="F39" s="21">
        <v>0</v>
      </c>
      <c r="G39" s="21"/>
      <c r="H39" s="21">
        <v>0</v>
      </c>
      <c r="I39" s="21"/>
      <c r="J39" s="21">
        <f t="shared" si="4"/>
        <v>0</v>
      </c>
      <c r="K39" s="21"/>
      <c r="L39" s="21">
        <v>0</v>
      </c>
      <c r="M39" s="21"/>
      <c r="N39" s="21">
        <v>0</v>
      </c>
      <c r="O39" s="21"/>
      <c r="P39" s="21">
        <f t="shared" si="5"/>
        <v>0</v>
      </c>
      <c r="Q39" s="21"/>
      <c r="R39" s="21">
        <v>1000</v>
      </c>
    </row>
    <row r="40" spans="1:18" x14ac:dyDescent="0.2">
      <c r="A40" s="1"/>
      <c r="B40" s="1"/>
      <c r="C40" s="1"/>
      <c r="D40" s="1"/>
      <c r="E40" s="1" t="s">
        <v>43</v>
      </c>
      <c r="F40" s="21">
        <v>494.35</v>
      </c>
      <c r="G40" s="21"/>
      <c r="H40" s="21">
        <v>0</v>
      </c>
      <c r="I40" s="21"/>
      <c r="J40" s="29">
        <f t="shared" si="4"/>
        <v>494.35</v>
      </c>
      <c r="K40" s="21"/>
      <c r="L40" s="21">
        <v>339.22</v>
      </c>
      <c r="M40" s="21"/>
      <c r="N40" s="21">
        <v>0</v>
      </c>
      <c r="O40" s="21"/>
      <c r="P40" s="29">
        <f t="shared" si="5"/>
        <v>339.22</v>
      </c>
      <c r="Q40" s="21"/>
      <c r="R40" s="21">
        <v>0</v>
      </c>
    </row>
    <row r="41" spans="1:18" x14ac:dyDescent="0.2">
      <c r="A41" s="1"/>
      <c r="B41" s="1"/>
      <c r="C41" s="1"/>
      <c r="D41" s="1"/>
      <c r="E41" s="1" t="s">
        <v>44</v>
      </c>
      <c r="F41" s="21">
        <v>19944.18</v>
      </c>
      <c r="G41" s="21"/>
      <c r="H41" s="21">
        <v>21500</v>
      </c>
      <c r="I41" s="21"/>
      <c r="J41" s="29">
        <f t="shared" si="4"/>
        <v>-1555.82</v>
      </c>
      <c r="K41" s="21"/>
      <c r="L41" s="21">
        <v>19944.18</v>
      </c>
      <c r="M41" s="21"/>
      <c r="N41" s="21">
        <v>21500</v>
      </c>
      <c r="O41" s="21"/>
      <c r="P41" s="29">
        <f t="shared" si="5"/>
        <v>-1555.82</v>
      </c>
      <c r="Q41" s="21"/>
      <c r="R41" s="21">
        <v>258000</v>
      </c>
    </row>
    <row r="42" spans="1:18" x14ac:dyDescent="0.2">
      <c r="A42" s="1"/>
      <c r="B42" s="1"/>
      <c r="C42" s="1"/>
      <c r="D42" s="1"/>
      <c r="E42" s="1" t="s">
        <v>45</v>
      </c>
      <c r="F42" s="21">
        <v>1104.3</v>
      </c>
      <c r="G42" s="21"/>
      <c r="H42" s="21">
        <v>0</v>
      </c>
      <c r="I42" s="21"/>
      <c r="J42" s="29">
        <f t="shared" si="4"/>
        <v>1104.3</v>
      </c>
      <c r="K42" s="21"/>
      <c r="L42" s="21">
        <v>1104.3</v>
      </c>
      <c r="M42" s="21"/>
      <c r="N42" s="21">
        <v>0</v>
      </c>
      <c r="O42" s="21"/>
      <c r="P42" s="29">
        <f t="shared" si="5"/>
        <v>1104.3</v>
      </c>
      <c r="Q42" s="21"/>
      <c r="R42" s="21">
        <v>0</v>
      </c>
    </row>
    <row r="43" spans="1:18" x14ac:dyDescent="0.2">
      <c r="A43" s="1"/>
      <c r="B43" s="1"/>
      <c r="C43" s="1"/>
      <c r="D43" s="1"/>
      <c r="E43" s="1" t="s">
        <v>46</v>
      </c>
      <c r="F43" s="21">
        <v>563.41999999999996</v>
      </c>
      <c r="G43" s="21"/>
      <c r="H43" s="21">
        <v>800</v>
      </c>
      <c r="I43" s="21"/>
      <c r="J43" s="29">
        <f t="shared" si="4"/>
        <v>-236.58</v>
      </c>
      <c r="K43" s="21"/>
      <c r="L43" s="21">
        <v>563.41999999999996</v>
      </c>
      <c r="M43" s="21"/>
      <c r="N43" s="21">
        <v>800</v>
      </c>
      <c r="O43" s="21"/>
      <c r="P43" s="29">
        <f t="shared" si="5"/>
        <v>-236.58</v>
      </c>
      <c r="Q43" s="21"/>
      <c r="R43" s="21">
        <v>14400</v>
      </c>
    </row>
    <row r="44" spans="1:18" x14ac:dyDescent="0.2">
      <c r="A44" s="1"/>
      <c r="B44" s="1"/>
      <c r="C44" s="1"/>
      <c r="D44" s="1"/>
      <c r="E44" s="1" t="s">
        <v>47</v>
      </c>
      <c r="F44" s="21">
        <v>756</v>
      </c>
      <c r="G44" s="21"/>
      <c r="H44" s="21">
        <v>1200</v>
      </c>
      <c r="I44" s="21"/>
      <c r="J44" s="29">
        <f t="shared" si="4"/>
        <v>-444</v>
      </c>
      <c r="K44" s="21"/>
      <c r="L44" s="21">
        <v>756</v>
      </c>
      <c r="M44" s="21"/>
      <c r="N44" s="21">
        <v>1200</v>
      </c>
      <c r="O44" s="21"/>
      <c r="P44" s="29">
        <f t="shared" si="5"/>
        <v>-444</v>
      </c>
      <c r="Q44" s="21"/>
      <c r="R44" s="21">
        <v>15600</v>
      </c>
    </row>
    <row r="45" spans="1:18" ht="16" thickBot="1" x14ac:dyDescent="0.25">
      <c r="A45" s="1"/>
      <c r="B45" s="1"/>
      <c r="C45" s="1"/>
      <c r="D45" s="1"/>
      <c r="E45" s="1" t="s">
        <v>48</v>
      </c>
      <c r="F45" s="23">
        <v>63.18</v>
      </c>
      <c r="G45" s="21"/>
      <c r="H45" s="23">
        <v>0</v>
      </c>
      <c r="I45" s="21"/>
      <c r="J45" s="31">
        <f t="shared" si="4"/>
        <v>63.18</v>
      </c>
      <c r="K45" s="21"/>
      <c r="L45" s="23">
        <v>63.18</v>
      </c>
      <c r="M45" s="21"/>
      <c r="N45" s="23">
        <v>0</v>
      </c>
      <c r="O45" s="21"/>
      <c r="P45" s="31">
        <f t="shared" si="5"/>
        <v>63.18</v>
      </c>
      <c r="Q45" s="21"/>
      <c r="R45" s="23">
        <v>0</v>
      </c>
    </row>
    <row r="46" spans="1:18" ht="16" thickBot="1" x14ac:dyDescent="0.25">
      <c r="A46" s="1"/>
      <c r="B46" s="1"/>
      <c r="C46" s="1"/>
      <c r="D46" s="1" t="s">
        <v>49</v>
      </c>
      <c r="E46" s="1"/>
      <c r="F46" s="24">
        <f>ROUND(SUM(F26:F45),5)</f>
        <v>25065.46</v>
      </c>
      <c r="G46" s="21"/>
      <c r="H46" s="24">
        <f>ROUND(SUM(H26:H45),5)</f>
        <v>29210</v>
      </c>
      <c r="I46" s="21"/>
      <c r="J46" s="32">
        <f t="shared" si="4"/>
        <v>-4144.54</v>
      </c>
      <c r="K46" s="21"/>
      <c r="L46" s="24">
        <f>ROUND(SUM(L26:L45),5)</f>
        <v>25702.52</v>
      </c>
      <c r="M46" s="21"/>
      <c r="N46" s="24">
        <f>ROUND(SUM(N26:N45),5)</f>
        <v>29210</v>
      </c>
      <c r="O46" s="21"/>
      <c r="P46" s="32">
        <f t="shared" si="5"/>
        <v>-3507.48</v>
      </c>
      <c r="Q46" s="21"/>
      <c r="R46" s="24">
        <f>ROUND(SUM(R26:R45),5)</f>
        <v>377150</v>
      </c>
    </row>
    <row r="47" spans="1:18" x14ac:dyDescent="0.2">
      <c r="A47" s="1"/>
      <c r="B47" s="1" t="s">
        <v>50</v>
      </c>
      <c r="C47" s="1"/>
      <c r="D47" s="1"/>
      <c r="E47" s="1"/>
      <c r="F47" s="29">
        <f>ROUND(F6+F25-F46,5)</f>
        <v>-7944.16</v>
      </c>
      <c r="G47" s="21"/>
      <c r="H47" s="29">
        <f>ROUND(H6+H25-H46,5)</f>
        <v>-19004</v>
      </c>
      <c r="I47" s="21"/>
      <c r="J47" s="29">
        <f t="shared" si="4"/>
        <v>11059.84</v>
      </c>
      <c r="K47" s="21"/>
      <c r="L47" s="29">
        <f>ROUND(L6+L25-L46,5)</f>
        <v>-8581.2199999999993</v>
      </c>
      <c r="M47" s="21"/>
      <c r="N47" s="29">
        <f>ROUND(N6+N25-N46,5)</f>
        <v>-19004</v>
      </c>
      <c r="O47" s="21"/>
      <c r="P47" s="29">
        <f t="shared" si="5"/>
        <v>10422.780000000001</v>
      </c>
      <c r="Q47" s="21"/>
      <c r="R47" s="29">
        <f>ROUND(R6+R25-R46,5)</f>
        <v>-131650</v>
      </c>
    </row>
    <row r="48" spans="1:18" x14ac:dyDescent="0.2">
      <c r="A48" s="1"/>
      <c r="B48" s="1" t="s">
        <v>51</v>
      </c>
      <c r="C48" s="1"/>
      <c r="D48" s="1"/>
      <c r="E48" s="1"/>
      <c r="F48" s="21"/>
      <c r="G48" s="21"/>
      <c r="H48" s="21"/>
      <c r="I48" s="21"/>
      <c r="J48" s="29"/>
      <c r="K48" s="21"/>
      <c r="L48" s="21"/>
      <c r="M48" s="21"/>
      <c r="N48" s="21"/>
      <c r="O48" s="21"/>
      <c r="P48" s="29"/>
      <c r="Q48" s="21"/>
      <c r="R48" s="21"/>
    </row>
    <row r="49" spans="1:18" x14ac:dyDescent="0.2">
      <c r="A49" s="1"/>
      <c r="B49" s="1"/>
      <c r="C49" s="1" t="s">
        <v>52</v>
      </c>
      <c r="D49" s="1"/>
      <c r="E49" s="1"/>
      <c r="F49" s="21"/>
      <c r="G49" s="21"/>
      <c r="H49" s="21"/>
      <c r="I49" s="21"/>
      <c r="J49" s="29"/>
      <c r="K49" s="21"/>
      <c r="L49" s="21"/>
      <c r="M49" s="21"/>
      <c r="N49" s="21"/>
      <c r="O49" s="21"/>
      <c r="P49" s="29"/>
      <c r="Q49" s="21"/>
      <c r="R49" s="21"/>
    </row>
    <row r="50" spans="1:18" ht="16" thickBot="1" x14ac:dyDescent="0.25">
      <c r="A50" s="1"/>
      <c r="B50" s="1"/>
      <c r="C50" s="1"/>
      <c r="D50" s="1" t="s">
        <v>53</v>
      </c>
      <c r="E50" s="1"/>
      <c r="F50" s="23">
        <v>1968.76</v>
      </c>
      <c r="G50" s="21"/>
      <c r="H50" s="23">
        <v>7000</v>
      </c>
      <c r="I50" s="21"/>
      <c r="J50" s="31">
        <f>ROUND((F50-H50),5)</f>
        <v>-5031.24</v>
      </c>
      <c r="K50" s="21"/>
      <c r="L50" s="23">
        <v>1968.76</v>
      </c>
      <c r="M50" s="21"/>
      <c r="N50" s="23">
        <v>7000</v>
      </c>
      <c r="O50" s="21"/>
      <c r="P50" s="31">
        <f>ROUND((L50-N50),5)</f>
        <v>-5031.24</v>
      </c>
      <c r="Q50" s="21"/>
      <c r="R50" s="23">
        <v>28000</v>
      </c>
    </row>
    <row r="51" spans="1:18" ht="16" thickBot="1" x14ac:dyDescent="0.25">
      <c r="A51" s="1"/>
      <c r="B51" s="1"/>
      <c r="C51" s="1" t="s">
        <v>54</v>
      </c>
      <c r="D51" s="1"/>
      <c r="E51" s="1"/>
      <c r="F51" s="25">
        <f>ROUND(SUM(F49:F50),5)</f>
        <v>1968.76</v>
      </c>
      <c r="G51" s="21"/>
      <c r="H51" s="25">
        <f>ROUND(SUM(H49:H50),5)</f>
        <v>7000</v>
      </c>
      <c r="I51" s="21"/>
      <c r="J51" s="33">
        <f>ROUND((F51-H51),5)</f>
        <v>-5031.24</v>
      </c>
      <c r="K51" s="21"/>
      <c r="L51" s="25">
        <f>ROUND(SUM(L49:L50),5)</f>
        <v>1968.76</v>
      </c>
      <c r="M51" s="21"/>
      <c r="N51" s="25">
        <f>ROUND(SUM(N49:N50),5)</f>
        <v>7000</v>
      </c>
      <c r="O51" s="21"/>
      <c r="P51" s="33">
        <f>ROUND((L51-N51),5)</f>
        <v>-5031.24</v>
      </c>
      <c r="Q51" s="21"/>
      <c r="R51" s="25">
        <f>ROUND(SUM(R49:R50),5)</f>
        <v>28000</v>
      </c>
    </row>
    <row r="52" spans="1:18" ht="16" thickBot="1" x14ac:dyDescent="0.25">
      <c r="A52" s="1"/>
      <c r="B52" s="1" t="s">
        <v>55</v>
      </c>
      <c r="C52" s="1"/>
      <c r="D52" s="1"/>
      <c r="E52" s="1"/>
      <c r="F52" s="25">
        <f>ROUND(F48+F51,5)</f>
        <v>1968.76</v>
      </c>
      <c r="G52" s="21"/>
      <c r="H52" s="25">
        <f>ROUND(H48+H51,5)</f>
        <v>7000</v>
      </c>
      <c r="I52" s="21"/>
      <c r="J52" s="33">
        <f>ROUND((F52-H52),5)</f>
        <v>-5031.24</v>
      </c>
      <c r="K52" s="21"/>
      <c r="L52" s="25">
        <f>ROUND(L48+L51,5)</f>
        <v>1968.76</v>
      </c>
      <c r="M52" s="21"/>
      <c r="N52" s="25">
        <f>ROUND(N48+N51,5)</f>
        <v>7000</v>
      </c>
      <c r="O52" s="21"/>
      <c r="P52" s="33">
        <f>ROUND((L52-N52),5)</f>
        <v>-5031.24</v>
      </c>
      <c r="Q52" s="21"/>
      <c r="R52" s="25">
        <f>ROUND(R48+R51,5)</f>
        <v>28000</v>
      </c>
    </row>
    <row r="53" spans="1:18" s="10" customFormat="1" ht="12" thickBot="1" x14ac:dyDescent="0.2">
      <c r="A53" s="1" t="s">
        <v>56</v>
      </c>
      <c r="B53" s="1"/>
      <c r="C53" s="1"/>
      <c r="D53" s="1"/>
      <c r="E53" s="1"/>
      <c r="F53" s="35">
        <f>ROUND(F47+F52,5)</f>
        <v>-5975.4</v>
      </c>
      <c r="G53" s="26"/>
      <c r="H53" s="35">
        <f>ROUND(H47+H52,5)</f>
        <v>-12004</v>
      </c>
      <c r="I53" s="26"/>
      <c r="J53" s="34">
        <f>ROUND((F53-H53),5)</f>
        <v>6028.6</v>
      </c>
      <c r="K53" s="26"/>
      <c r="L53" s="35">
        <f>ROUND(L47+L52,5)</f>
        <v>-6612.46</v>
      </c>
      <c r="M53" s="26"/>
      <c r="N53" s="35">
        <f>ROUND(N47+N52,5)</f>
        <v>-12004</v>
      </c>
      <c r="O53" s="26"/>
      <c r="P53" s="34">
        <f>ROUND((L53-N53),5)</f>
        <v>5391.54</v>
      </c>
      <c r="Q53" s="26"/>
      <c r="R53" s="35">
        <f>ROUND(R47+R52,5)</f>
        <v>-103650</v>
      </c>
    </row>
    <row r="54" spans="1:18" ht="16" thickTop="1" x14ac:dyDescent="0.2"/>
  </sheetData>
  <pageMargins left="0.7" right="0.7" top="0.75" bottom="0.75" header="0.1" footer="0.3"/>
  <pageSetup scale="52" orientation="portrait" r:id="rId1"/>
  <headerFooter>
    <oddFooter>&amp;R&amp;"Arial,Bold"&amp;8 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7BA55-CAFB-40B9-BE5F-F0468B5A657E}">
  <dimension ref="A1:G54"/>
  <sheetViews>
    <sheetView topLeftCell="A17" zoomScale="148" zoomScaleNormal="148" workbookViewId="0">
      <selection activeCell="I51" sqref="I51"/>
    </sheetView>
  </sheetViews>
  <sheetFormatPr baseColWidth="10" defaultColWidth="8.83203125" defaultRowHeight="15" x14ac:dyDescent="0.2"/>
  <cols>
    <col min="1" max="4" width="3" style="10" customWidth="1"/>
    <col min="5" max="5" width="33.5" style="10" customWidth="1"/>
    <col min="6" max="6" width="13.83203125" bestFit="1" customWidth="1"/>
  </cols>
  <sheetData>
    <row r="1" spans="1:7" ht="16" x14ac:dyDescent="0.2">
      <c r="A1" s="36" t="s">
        <v>0</v>
      </c>
      <c r="B1" s="37"/>
      <c r="C1" s="37"/>
      <c r="D1" s="37"/>
      <c r="E1" s="37"/>
      <c r="F1" s="11"/>
    </row>
    <row r="2" spans="1:7" ht="18" x14ac:dyDescent="0.2">
      <c r="A2" s="38" t="s">
        <v>57</v>
      </c>
      <c r="B2" s="37"/>
      <c r="C2" s="37"/>
      <c r="D2" s="37"/>
      <c r="E2" s="37"/>
      <c r="F2" s="39"/>
    </row>
    <row r="3" spans="1:7" x14ac:dyDescent="0.2">
      <c r="A3" s="40" t="s">
        <v>58</v>
      </c>
      <c r="B3" s="37"/>
      <c r="C3" s="37"/>
      <c r="D3" s="37"/>
      <c r="E3" s="37"/>
      <c r="F3" s="11" t="s">
        <v>2</v>
      </c>
    </row>
    <row r="4" spans="1:7" s="13" customFormat="1" ht="16" thickBot="1" x14ac:dyDescent="0.25">
      <c r="A4" s="12"/>
      <c r="B4" s="12"/>
      <c r="C4" s="12"/>
      <c r="D4" s="12"/>
      <c r="E4" s="12"/>
      <c r="F4" s="41" t="s">
        <v>59</v>
      </c>
    </row>
    <row r="5" spans="1:7" ht="16" thickTop="1" x14ac:dyDescent="0.2">
      <c r="A5" s="1" t="s">
        <v>60</v>
      </c>
      <c r="B5" s="1"/>
      <c r="C5" s="1"/>
      <c r="D5" s="1"/>
      <c r="E5" s="1"/>
      <c r="F5" s="5"/>
    </row>
    <row r="6" spans="1:7" x14ac:dyDescent="0.2">
      <c r="A6" s="1"/>
      <c r="B6" s="1" t="s">
        <v>61</v>
      </c>
      <c r="C6" s="1"/>
      <c r="D6" s="1"/>
      <c r="E6" s="1"/>
      <c r="F6" s="5"/>
    </row>
    <row r="7" spans="1:7" x14ac:dyDescent="0.2">
      <c r="A7" s="1"/>
      <c r="B7" s="1"/>
      <c r="C7" s="1" t="s">
        <v>62</v>
      </c>
      <c r="D7" s="1"/>
      <c r="E7" s="1"/>
      <c r="F7" s="5"/>
    </row>
    <row r="8" spans="1:7" x14ac:dyDescent="0.2">
      <c r="A8" s="1"/>
      <c r="B8" s="1"/>
      <c r="C8" s="1"/>
      <c r="D8" s="1" t="s">
        <v>63</v>
      </c>
      <c r="E8" s="1"/>
      <c r="F8" s="5">
        <v>1480.12</v>
      </c>
    </row>
    <row r="9" spans="1:7" x14ac:dyDescent="0.2">
      <c r="A9" s="1"/>
      <c r="B9" s="1"/>
      <c r="C9" s="1"/>
      <c r="D9" s="1" t="s">
        <v>64</v>
      </c>
      <c r="E9" s="1"/>
      <c r="F9" s="5">
        <v>516387.57</v>
      </c>
    </row>
    <row r="10" spans="1:7" ht="16" thickBot="1" x14ac:dyDescent="0.25">
      <c r="A10" s="1"/>
      <c r="B10" s="1"/>
      <c r="C10" s="1"/>
      <c r="D10" s="1" t="s">
        <v>65</v>
      </c>
      <c r="E10" s="1"/>
      <c r="F10" s="6">
        <v>113.52</v>
      </c>
    </row>
    <row r="11" spans="1:7" x14ac:dyDescent="0.2">
      <c r="A11" s="1"/>
      <c r="B11" s="1"/>
      <c r="C11" s="1" t="s">
        <v>66</v>
      </c>
      <c r="D11" s="1"/>
      <c r="E11" s="1"/>
      <c r="F11" s="5">
        <f>ROUND(SUM(F7:F10),5)</f>
        <v>517981.21</v>
      </c>
    </row>
    <row r="12" spans="1:7" x14ac:dyDescent="0.2">
      <c r="A12" s="1"/>
      <c r="B12" s="1"/>
      <c r="C12" s="1" t="s">
        <v>67</v>
      </c>
      <c r="D12" s="1"/>
      <c r="E12" s="1"/>
      <c r="F12" s="5"/>
    </row>
    <row r="13" spans="1:7" ht="16" thickBot="1" x14ac:dyDescent="0.25">
      <c r="A13" s="1"/>
      <c r="B13" s="1"/>
      <c r="C13" s="1"/>
      <c r="D13" s="1" t="s">
        <v>68</v>
      </c>
      <c r="E13" s="1"/>
      <c r="F13" s="6">
        <v>58626.58</v>
      </c>
      <c r="G13" s="42" t="s">
        <v>108</v>
      </c>
    </row>
    <row r="14" spans="1:7" x14ac:dyDescent="0.2">
      <c r="A14" s="1"/>
      <c r="B14" s="1"/>
      <c r="C14" s="1" t="s">
        <v>69</v>
      </c>
      <c r="D14" s="1"/>
      <c r="E14" s="1"/>
      <c r="F14" s="5">
        <f>ROUND(SUM(F12:F13),5)</f>
        <v>58626.58</v>
      </c>
    </row>
    <row r="15" spans="1:7" x14ac:dyDescent="0.2">
      <c r="A15" s="1"/>
      <c r="B15" s="1"/>
      <c r="C15" s="1" t="s">
        <v>70</v>
      </c>
      <c r="D15" s="1"/>
      <c r="E15" s="1"/>
      <c r="F15" s="5"/>
    </row>
    <row r="16" spans="1:7" ht="16" thickBot="1" x14ac:dyDescent="0.25">
      <c r="A16" s="1"/>
      <c r="B16" s="1"/>
      <c r="C16" s="1"/>
      <c r="D16" s="1" t="s">
        <v>71</v>
      </c>
      <c r="E16" s="1"/>
      <c r="F16" s="5">
        <v>37463.01</v>
      </c>
    </row>
    <row r="17" spans="1:6" ht="16" thickBot="1" x14ac:dyDescent="0.25">
      <c r="A17" s="1"/>
      <c r="B17" s="1"/>
      <c r="C17" s="1" t="s">
        <v>72</v>
      </c>
      <c r="D17" s="1"/>
      <c r="E17" s="1"/>
      <c r="F17" s="7">
        <f>ROUND(SUM(F15:F16),5)</f>
        <v>37463.01</v>
      </c>
    </row>
    <row r="18" spans="1:6" x14ac:dyDescent="0.2">
      <c r="A18" s="1"/>
      <c r="B18" s="1" t="s">
        <v>73</v>
      </c>
      <c r="C18" s="1"/>
      <c r="D18" s="1"/>
      <c r="E18" s="1"/>
      <c r="F18" s="5">
        <f>ROUND(F6+F11+F14+F17,5)</f>
        <v>614070.80000000005</v>
      </c>
    </row>
    <row r="19" spans="1:6" x14ac:dyDescent="0.2">
      <c r="A19" s="1"/>
      <c r="B19" s="1" t="s">
        <v>74</v>
      </c>
      <c r="C19" s="1"/>
      <c r="D19" s="1"/>
      <c r="E19" s="1"/>
      <c r="F19" s="5"/>
    </row>
    <row r="20" spans="1:6" x14ac:dyDescent="0.2">
      <c r="A20" s="1"/>
      <c r="B20" s="1"/>
      <c r="C20" s="1" t="s">
        <v>75</v>
      </c>
      <c r="D20" s="1"/>
      <c r="E20" s="1"/>
      <c r="F20" s="5">
        <v>25006.240000000002</v>
      </c>
    </row>
    <row r="21" spans="1:6" x14ac:dyDescent="0.2">
      <c r="A21" s="1"/>
      <c r="B21" s="1"/>
      <c r="C21" s="1" t="s">
        <v>76</v>
      </c>
      <c r="D21" s="1"/>
      <c r="E21" s="1"/>
      <c r="F21" s="5">
        <v>-10088.629999999999</v>
      </c>
    </row>
    <row r="22" spans="1:6" x14ac:dyDescent="0.2">
      <c r="A22" s="1"/>
      <c r="B22" s="1"/>
      <c r="C22" s="1" t="s">
        <v>77</v>
      </c>
      <c r="D22" s="1"/>
      <c r="E22" s="1"/>
      <c r="F22" s="5">
        <v>21071.74</v>
      </c>
    </row>
    <row r="23" spans="1:6" ht="16" thickBot="1" x14ac:dyDescent="0.25">
      <c r="A23" s="1"/>
      <c r="B23" s="1"/>
      <c r="C23" s="1" t="s">
        <v>78</v>
      </c>
      <c r="D23" s="1"/>
      <c r="E23" s="1"/>
      <c r="F23" s="5">
        <v>-17702.89</v>
      </c>
    </row>
    <row r="24" spans="1:6" ht="16" thickBot="1" x14ac:dyDescent="0.25">
      <c r="A24" s="1"/>
      <c r="B24" s="1" t="s">
        <v>79</v>
      </c>
      <c r="C24" s="1"/>
      <c r="D24" s="1"/>
      <c r="E24" s="1"/>
      <c r="F24" s="8">
        <f>ROUND(SUM(F19:F23),5)</f>
        <v>18286.46</v>
      </c>
    </row>
    <row r="25" spans="1:6" s="10" customFormat="1" ht="12" thickBot="1" x14ac:dyDescent="0.2">
      <c r="A25" s="1" t="s">
        <v>80</v>
      </c>
      <c r="B25" s="1"/>
      <c r="C25" s="1"/>
      <c r="D25" s="1"/>
      <c r="E25" s="1"/>
      <c r="F25" s="9">
        <f>ROUND(F5+F18+F24,5)</f>
        <v>632357.26</v>
      </c>
    </row>
    <row r="26" spans="1:6" ht="16" thickTop="1" x14ac:dyDescent="0.2">
      <c r="A26" s="1" t="s">
        <v>81</v>
      </c>
      <c r="B26" s="1"/>
      <c r="C26" s="1"/>
      <c r="D26" s="1"/>
      <c r="E26" s="1"/>
      <c r="F26" s="5"/>
    </row>
    <row r="27" spans="1:6" x14ac:dyDescent="0.2">
      <c r="A27" s="1"/>
      <c r="B27" s="1" t="s">
        <v>82</v>
      </c>
      <c r="C27" s="1"/>
      <c r="D27" s="1"/>
      <c r="E27" s="1"/>
      <c r="F27" s="5"/>
    </row>
    <row r="28" spans="1:6" x14ac:dyDescent="0.2">
      <c r="A28" s="1"/>
      <c r="B28" s="1"/>
      <c r="C28" s="1" t="s">
        <v>83</v>
      </c>
      <c r="D28" s="1"/>
      <c r="E28" s="1"/>
      <c r="F28" s="5"/>
    </row>
    <row r="29" spans="1:6" x14ac:dyDescent="0.2">
      <c r="A29" s="1"/>
      <c r="B29" s="1"/>
      <c r="C29" s="1"/>
      <c r="D29" s="1" t="s">
        <v>84</v>
      </c>
      <c r="E29" s="1"/>
      <c r="F29" s="5"/>
    </row>
    <row r="30" spans="1:6" ht="16" thickBot="1" x14ac:dyDescent="0.25">
      <c r="A30" s="1"/>
      <c r="B30" s="1"/>
      <c r="C30" s="1"/>
      <c r="D30" s="1"/>
      <c r="E30" s="1" t="s">
        <v>85</v>
      </c>
      <c r="F30" s="6">
        <v>1493.77</v>
      </c>
    </row>
    <row r="31" spans="1:6" x14ac:dyDescent="0.2">
      <c r="A31" s="1"/>
      <c r="B31" s="1"/>
      <c r="C31" s="1"/>
      <c r="D31" s="1" t="s">
        <v>86</v>
      </c>
      <c r="E31" s="1"/>
      <c r="F31" s="5">
        <f>ROUND(SUM(F29:F30),5)</f>
        <v>1493.77</v>
      </c>
    </row>
    <row r="32" spans="1:6" x14ac:dyDescent="0.2">
      <c r="A32" s="1"/>
      <c r="B32" s="1"/>
      <c r="C32" s="1"/>
      <c r="D32" s="1" t="s">
        <v>87</v>
      </c>
      <c r="E32" s="1"/>
      <c r="F32" s="5"/>
    </row>
    <row r="33" spans="1:6" x14ac:dyDescent="0.2">
      <c r="A33" s="1"/>
      <c r="B33" s="1"/>
      <c r="C33" s="1"/>
      <c r="D33" s="1"/>
      <c r="E33" s="1" t="s">
        <v>88</v>
      </c>
      <c r="F33" s="5">
        <v>-18.41</v>
      </c>
    </row>
    <row r="34" spans="1:6" x14ac:dyDescent="0.2">
      <c r="A34" s="1"/>
      <c r="B34" s="1"/>
      <c r="C34" s="1"/>
      <c r="D34" s="1"/>
      <c r="E34" s="1" t="s">
        <v>89</v>
      </c>
      <c r="F34" s="5">
        <v>-270.31</v>
      </c>
    </row>
    <row r="35" spans="1:6" x14ac:dyDescent="0.2">
      <c r="A35" s="1"/>
      <c r="B35" s="1"/>
      <c r="C35" s="1"/>
      <c r="D35" s="1"/>
      <c r="E35" s="1" t="s">
        <v>90</v>
      </c>
      <c r="F35" s="5">
        <v>-1026.94</v>
      </c>
    </row>
    <row r="36" spans="1:6" ht="16" thickBot="1" x14ac:dyDescent="0.25">
      <c r="A36" s="1"/>
      <c r="B36" s="1"/>
      <c r="C36" s="1"/>
      <c r="D36" s="1"/>
      <c r="E36" s="1" t="s">
        <v>91</v>
      </c>
      <c r="F36" s="6">
        <v>-1297.6099999999999</v>
      </c>
    </row>
    <row r="37" spans="1:6" x14ac:dyDescent="0.2">
      <c r="A37" s="1"/>
      <c r="B37" s="1"/>
      <c r="C37" s="1"/>
      <c r="D37" s="1" t="s">
        <v>92</v>
      </c>
      <c r="E37" s="1"/>
      <c r="F37" s="5">
        <f>ROUND(SUM(F32:F36),5)</f>
        <v>-2613.27</v>
      </c>
    </row>
    <row r="38" spans="1:6" x14ac:dyDescent="0.2">
      <c r="A38" s="1"/>
      <c r="B38" s="1"/>
      <c r="C38" s="1"/>
      <c r="D38" s="1" t="s">
        <v>93</v>
      </c>
      <c r="E38" s="1"/>
      <c r="F38" s="5"/>
    </row>
    <row r="39" spans="1:6" x14ac:dyDescent="0.2">
      <c r="A39" s="1"/>
      <c r="B39" s="1"/>
      <c r="C39" s="1"/>
      <c r="D39" s="1"/>
      <c r="E39" s="1" t="s">
        <v>94</v>
      </c>
      <c r="F39" s="5">
        <v>150000</v>
      </c>
    </row>
    <row r="40" spans="1:6" x14ac:dyDescent="0.2">
      <c r="A40" s="1"/>
      <c r="B40" s="1"/>
      <c r="C40" s="1"/>
      <c r="D40" s="1"/>
      <c r="E40" s="1" t="s">
        <v>95</v>
      </c>
      <c r="F40" s="5">
        <v>40000</v>
      </c>
    </row>
    <row r="41" spans="1:6" x14ac:dyDescent="0.2">
      <c r="A41" s="1"/>
      <c r="B41" s="1"/>
      <c r="C41" s="1"/>
      <c r="D41" s="1"/>
      <c r="E41" s="1" t="s">
        <v>96</v>
      </c>
      <c r="F41" s="5">
        <v>17755.7</v>
      </c>
    </row>
    <row r="42" spans="1:6" x14ac:dyDescent="0.2">
      <c r="A42" s="1"/>
      <c r="B42" s="1"/>
      <c r="C42" s="1"/>
      <c r="D42" s="1"/>
      <c r="E42" s="1" t="s">
        <v>97</v>
      </c>
      <c r="F42" s="5">
        <v>13491.47</v>
      </c>
    </row>
    <row r="43" spans="1:6" ht="16" thickBot="1" x14ac:dyDescent="0.25">
      <c r="A43" s="1"/>
      <c r="B43" s="1"/>
      <c r="C43" s="1"/>
      <c r="D43" s="1"/>
      <c r="E43" s="1" t="s">
        <v>98</v>
      </c>
      <c r="F43" s="5">
        <v>-1722.07</v>
      </c>
    </row>
    <row r="44" spans="1:6" ht="16" thickBot="1" x14ac:dyDescent="0.25">
      <c r="A44" s="1"/>
      <c r="B44" s="1"/>
      <c r="C44" s="1"/>
      <c r="D44" s="1" t="s">
        <v>99</v>
      </c>
      <c r="E44" s="1"/>
      <c r="F44" s="8">
        <f>ROUND(SUM(F38:F43),5)</f>
        <v>219525.1</v>
      </c>
    </row>
    <row r="45" spans="1:6" ht="16" thickBot="1" x14ac:dyDescent="0.25">
      <c r="A45" s="1"/>
      <c r="B45" s="1"/>
      <c r="C45" s="1" t="s">
        <v>100</v>
      </c>
      <c r="D45" s="1"/>
      <c r="E45" s="1"/>
      <c r="F45" s="7">
        <f>ROUND(F28+F31+F37+F44,5)</f>
        <v>218405.6</v>
      </c>
    </row>
    <row r="46" spans="1:6" x14ac:dyDescent="0.2">
      <c r="A46" s="1"/>
      <c r="B46" s="1" t="s">
        <v>101</v>
      </c>
      <c r="C46" s="1"/>
      <c r="D46" s="1"/>
      <c r="E46" s="1"/>
      <c r="F46" s="5">
        <f>ROUND(F27+F45,5)</f>
        <v>218405.6</v>
      </c>
    </row>
    <row r="47" spans="1:6" x14ac:dyDescent="0.2">
      <c r="A47" s="1"/>
      <c r="B47" s="1" t="s">
        <v>102</v>
      </c>
      <c r="C47" s="1"/>
      <c r="D47" s="1"/>
      <c r="E47" s="1"/>
      <c r="F47" s="5"/>
    </row>
    <row r="48" spans="1:6" x14ac:dyDescent="0.2">
      <c r="A48" s="1"/>
      <c r="B48" s="1"/>
      <c r="C48" s="1" t="s">
        <v>103</v>
      </c>
      <c r="D48" s="1"/>
      <c r="E48" s="1"/>
      <c r="F48" s="5">
        <v>25000</v>
      </c>
    </row>
    <row r="49" spans="1:6" x14ac:dyDescent="0.2">
      <c r="A49" s="1"/>
      <c r="B49" s="1"/>
      <c r="C49" s="1" t="s">
        <v>104</v>
      </c>
      <c r="D49" s="1"/>
      <c r="E49" s="1"/>
      <c r="F49" s="5">
        <v>391582.12</v>
      </c>
    </row>
    <row r="50" spans="1:6" x14ac:dyDescent="0.2">
      <c r="A50" s="1"/>
      <c r="B50" s="1"/>
      <c r="C50" s="1" t="s">
        <v>105</v>
      </c>
      <c r="D50" s="1"/>
      <c r="E50" s="1"/>
      <c r="F50" s="5">
        <v>3982</v>
      </c>
    </row>
    <row r="51" spans="1:6" ht="16" thickBot="1" x14ac:dyDescent="0.25">
      <c r="A51" s="1"/>
      <c r="B51" s="1"/>
      <c r="C51" s="1" t="s">
        <v>56</v>
      </c>
      <c r="D51" s="1"/>
      <c r="E51" s="1"/>
      <c r="F51" s="5">
        <v>-6612.46</v>
      </c>
    </row>
    <row r="52" spans="1:6" ht="16" thickBot="1" x14ac:dyDescent="0.25">
      <c r="A52" s="1"/>
      <c r="B52" s="1" t="s">
        <v>106</v>
      </c>
      <c r="C52" s="1"/>
      <c r="D52" s="1"/>
      <c r="E52" s="1"/>
      <c r="F52" s="8">
        <f>ROUND(SUM(F47:F51),5)</f>
        <v>413951.66</v>
      </c>
    </row>
    <row r="53" spans="1:6" s="10" customFormat="1" ht="12" thickBot="1" x14ac:dyDescent="0.2">
      <c r="A53" s="1" t="s">
        <v>107</v>
      </c>
      <c r="B53" s="1"/>
      <c r="C53" s="1"/>
      <c r="D53" s="1"/>
      <c r="E53" s="1"/>
      <c r="F53" s="9">
        <f>ROUND(F26+F46+F52,5)</f>
        <v>632357.26</v>
      </c>
    </row>
    <row r="54" spans="1:6" ht="16" thickTop="1" x14ac:dyDescent="0.2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BAE55-61BC-4D24-A112-3A67636D0C48}">
  <dimension ref="A1:M9"/>
  <sheetViews>
    <sheetView workbookViewId="0">
      <selection activeCell="K34" sqref="K34"/>
    </sheetView>
  </sheetViews>
  <sheetFormatPr baseColWidth="10" defaultColWidth="8.83203125" defaultRowHeight="15" x14ac:dyDescent="0.2"/>
  <cols>
    <col min="1" max="1" width="3" style="10" customWidth="1"/>
    <col min="2" max="2" width="24.1640625" style="10" customWidth="1"/>
    <col min="3" max="3" width="8.1640625" bestFit="1" customWidth="1"/>
    <col min="4" max="4" width="1" customWidth="1"/>
    <col min="5" max="5" width="6.83203125" bestFit="1" customWidth="1"/>
    <col min="6" max="6" width="0.83203125" customWidth="1"/>
    <col min="7" max="7" width="6" bestFit="1" customWidth="1"/>
    <col min="8" max="8" width="1" customWidth="1"/>
    <col min="9" max="9" width="6" bestFit="1" customWidth="1"/>
    <col min="10" max="10" width="0.6640625" customWidth="1"/>
    <col min="11" max="11" width="6.83203125" bestFit="1" customWidth="1"/>
    <col min="12" max="12" width="0.5" customWidth="1"/>
    <col min="13" max="13" width="14" bestFit="1" customWidth="1"/>
  </cols>
  <sheetData>
    <row r="1" spans="1:13" ht="16" x14ac:dyDescent="0.2">
      <c r="A1" s="2" t="s">
        <v>0</v>
      </c>
      <c r="B1" s="1"/>
      <c r="C1" s="43"/>
      <c r="D1" s="43"/>
      <c r="E1" s="43"/>
      <c r="F1" s="43"/>
      <c r="G1" s="43"/>
      <c r="H1" s="43"/>
      <c r="I1" s="43"/>
      <c r="J1" s="43"/>
      <c r="K1" s="43"/>
      <c r="L1" s="43"/>
      <c r="M1" s="11"/>
    </row>
    <row r="2" spans="1:13" ht="18" x14ac:dyDescent="0.2">
      <c r="A2" s="3" t="s">
        <v>109</v>
      </c>
      <c r="B2" s="1"/>
      <c r="C2" s="43"/>
      <c r="D2" s="43"/>
      <c r="E2" s="43"/>
      <c r="F2" s="43"/>
      <c r="G2" s="43"/>
      <c r="H2" s="43"/>
      <c r="I2" s="43"/>
      <c r="J2" s="43"/>
      <c r="K2" s="43"/>
      <c r="L2" s="43"/>
      <c r="M2" s="39"/>
    </row>
    <row r="3" spans="1:13" x14ac:dyDescent="0.2">
      <c r="A3" s="4" t="s">
        <v>58</v>
      </c>
      <c r="B3" s="1"/>
      <c r="C3" s="43"/>
      <c r="D3" s="43"/>
      <c r="E3" s="43"/>
      <c r="F3" s="43"/>
      <c r="G3" s="43"/>
      <c r="H3" s="43"/>
      <c r="I3" s="43"/>
      <c r="J3" s="43"/>
      <c r="K3" s="43"/>
      <c r="L3" s="43"/>
      <c r="M3" s="11" t="s">
        <v>110</v>
      </c>
    </row>
    <row r="4" spans="1:13" s="13" customFormat="1" ht="16" thickBot="1" x14ac:dyDescent="0.25">
      <c r="A4" s="12"/>
      <c r="B4" s="12"/>
      <c r="C4" s="41" t="s">
        <v>111</v>
      </c>
      <c r="D4" s="44"/>
      <c r="E4" s="41" t="s">
        <v>112</v>
      </c>
      <c r="F4" s="44"/>
      <c r="G4" s="41" t="s">
        <v>113</v>
      </c>
      <c r="H4" s="44"/>
      <c r="I4" s="41" t="s">
        <v>114</v>
      </c>
      <c r="J4" s="44"/>
      <c r="K4" s="41" t="s">
        <v>115</v>
      </c>
      <c r="L4" s="44"/>
      <c r="M4" s="41" t="s">
        <v>116</v>
      </c>
    </row>
    <row r="5" spans="1:13" ht="16" thickTop="1" x14ac:dyDescent="0.2">
      <c r="A5" s="1"/>
      <c r="B5" s="1" t="s">
        <v>117</v>
      </c>
      <c r="C5" s="21">
        <v>0</v>
      </c>
      <c r="D5" s="21"/>
      <c r="E5" s="21">
        <v>330</v>
      </c>
      <c r="F5" s="21"/>
      <c r="G5" s="21">
        <v>0</v>
      </c>
      <c r="H5" s="21"/>
      <c r="I5" s="21">
        <v>0</v>
      </c>
      <c r="J5" s="21"/>
      <c r="K5" s="21">
        <v>0</v>
      </c>
      <c r="L5" s="21"/>
      <c r="M5" s="21">
        <f>ROUND(SUM(C5:K5),5)</f>
        <v>330</v>
      </c>
    </row>
    <row r="6" spans="1:13" x14ac:dyDescent="0.2">
      <c r="A6" s="1"/>
      <c r="B6" s="1" t="s">
        <v>118</v>
      </c>
      <c r="C6" s="21">
        <v>0</v>
      </c>
      <c r="D6" s="21"/>
      <c r="E6" s="21">
        <v>0</v>
      </c>
      <c r="F6" s="21"/>
      <c r="G6" s="21">
        <v>0</v>
      </c>
      <c r="H6" s="21"/>
      <c r="I6" s="21">
        <v>0</v>
      </c>
      <c r="J6" s="21"/>
      <c r="K6" s="21">
        <v>-301.51</v>
      </c>
      <c r="L6" s="21"/>
      <c r="M6" s="21">
        <f>ROUND(SUM(C6:K6),5)</f>
        <v>-301.51</v>
      </c>
    </row>
    <row r="7" spans="1:13" ht="16" thickBot="1" x14ac:dyDescent="0.25">
      <c r="A7" s="1"/>
      <c r="B7" s="1" t="s">
        <v>119</v>
      </c>
      <c r="C7" s="21">
        <v>1465.28</v>
      </c>
      <c r="D7" s="21"/>
      <c r="E7" s="21">
        <v>0</v>
      </c>
      <c r="F7" s="21"/>
      <c r="G7" s="21">
        <v>0</v>
      </c>
      <c r="H7" s="21"/>
      <c r="I7" s="21">
        <v>0</v>
      </c>
      <c r="J7" s="21"/>
      <c r="K7" s="21">
        <v>0</v>
      </c>
      <c r="L7" s="21"/>
      <c r="M7" s="21">
        <f>ROUND(SUM(C7:K7),5)</f>
        <v>1465.28</v>
      </c>
    </row>
    <row r="8" spans="1:13" s="10" customFormat="1" ht="12" thickBot="1" x14ac:dyDescent="0.2">
      <c r="A8" s="1" t="s">
        <v>116</v>
      </c>
      <c r="B8" s="1"/>
      <c r="C8" s="9">
        <f>ROUND(SUM(C5:C7),5)</f>
        <v>1465.28</v>
      </c>
      <c r="D8" s="1"/>
      <c r="E8" s="9">
        <f>ROUND(SUM(E5:E7),5)</f>
        <v>330</v>
      </c>
      <c r="F8" s="1"/>
      <c r="G8" s="9">
        <f>ROUND(SUM(G5:G7),5)</f>
        <v>0</v>
      </c>
      <c r="H8" s="1"/>
      <c r="I8" s="9">
        <f>ROUND(SUM(I5:I7),5)</f>
        <v>0</v>
      </c>
      <c r="J8" s="1"/>
      <c r="K8" s="9">
        <f>ROUND(SUM(K5:K7),5)</f>
        <v>-301.51</v>
      </c>
      <c r="L8" s="1"/>
      <c r="M8" s="9">
        <f>ROUND(SUM(C8:K8),5)</f>
        <v>1493.77</v>
      </c>
    </row>
    <row r="9" spans="1:13" ht="16" thickTop="1" x14ac:dyDescent="0.2"/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Sep 2021 P&amp;L</vt:lpstr>
      <vt:lpstr>Balance sheet</vt:lpstr>
      <vt:lpstr>AP</vt:lpstr>
      <vt:lpstr>'Sep 2021 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Soleimani</dc:creator>
  <cp:lastModifiedBy>Elaine Allan</cp:lastModifiedBy>
  <cp:lastPrinted>2021-10-27T18:14:25Z</cp:lastPrinted>
  <dcterms:created xsi:type="dcterms:W3CDTF">2021-10-19T23:45:07Z</dcterms:created>
  <dcterms:modified xsi:type="dcterms:W3CDTF">2021-10-27T18:20:56Z</dcterms:modified>
</cp:coreProperties>
</file>