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aSoleimani\Dropbox\Skills Canada Financial statements\2024 Financials\11-July 2024\"/>
    </mc:Choice>
  </mc:AlternateContent>
  <xr:revisionPtr revIDLastSave="0" documentId="13_ncr:1_{8C487B98-FEED-4E1F-872C-B2E84C36A65D}" xr6:coauthVersionLast="47" xr6:coauthVersionMax="47" xr10:uidLastSave="{00000000-0000-0000-0000-000000000000}"/>
  <bookViews>
    <workbookView xWindow="28680" yWindow="-120" windowWidth="29040" windowHeight="15720" xr2:uid="{3CA188A5-FA5D-4CB6-BDE8-BAB9D54A220A}"/>
  </bookViews>
  <sheets>
    <sheet name="July and YTD P&amp;L" sheetId="1" r:id="rId1"/>
    <sheet name="Balance sheet" sheetId="2" r:id="rId2"/>
    <sheet name="AP" sheetId="3" r:id="rId3"/>
  </sheets>
  <definedNames>
    <definedName name="_xlnm.Print_Titles" localSheetId="0">'July and YTD P&amp;L'!$A:$E,'July and YTD P&amp;L'!$4:$5</definedName>
    <definedName name="QB_BASIS_4" localSheetId="0" hidden="1">'July and YTD P&amp;L'!$L$3</definedName>
    <definedName name="QB_COLUMN_59200" localSheetId="0" hidden="1">'July and YTD P&amp;L'!$F$5</definedName>
    <definedName name="QB_COLUMN_62230" localSheetId="0" hidden="1">'July and YTD P&amp;L'!$I$5</definedName>
    <definedName name="QB_COLUMN_63620" localSheetId="0" hidden="1">'July and YTD P&amp;L'!$H$5</definedName>
    <definedName name="QB_COLUMN_63650" localSheetId="0" hidden="1">'July and YTD P&amp;L'!$K$5</definedName>
    <definedName name="QB_COLUMN_76210" localSheetId="0" hidden="1">'July and YTD P&amp;L'!$G$5</definedName>
    <definedName name="QB_COLUMN_76240" localSheetId="0" hidden="1">'July and YTD P&amp;L'!$J$5</definedName>
    <definedName name="QB_COLUMN_76260" localSheetId="0" hidden="1">'July and YTD P&amp;L'!$L$5</definedName>
    <definedName name="QB_COMPANY_0" localSheetId="0" hidden="1">'July and YTD P&amp;L'!$A$1</definedName>
    <definedName name="QB_DATA_0" localSheetId="0" hidden="1">'July and YTD P&amp;L'!$8:$8,'July and YTD P&amp;L'!$9:$9,'July and YTD P&amp;L'!$10:$10,'July and YTD P&amp;L'!$11:$11,'July and YTD P&amp;L'!$12:$12,'July and YTD P&amp;L'!$13:$13,'July and YTD P&amp;L'!$14:$14,'July and YTD P&amp;L'!$15:$15,'July and YTD P&amp;L'!$16:$16,'July and YTD P&amp;L'!$19:$19,'July and YTD P&amp;L'!$20:$20,'July and YTD P&amp;L'!$21:$21,'July and YTD P&amp;L'!$22:$22,'July and YTD P&amp;L'!$23:$23,'July and YTD P&amp;L'!$24:$24,'July and YTD P&amp;L'!$25:$25</definedName>
    <definedName name="QB_DATA_1" localSheetId="0" hidden="1">'July and YTD P&amp;L'!$29:$29,'July and YTD P&amp;L'!$30:$30,'July and YTD P&amp;L'!$31:$31,'July and YTD P&amp;L'!$32:$32,'July and YTD P&amp;L'!$33:$33,'July and YTD P&amp;L'!$34:$34,'July and YTD P&amp;L'!$35:$35,'July and YTD P&amp;L'!$36:$36,'July and YTD P&amp;L'!$37:$37,'July and YTD P&amp;L'!$38:$38,'July and YTD P&amp;L'!$39:$39,'July and YTD P&amp;L'!$40:$40,'July and YTD P&amp;L'!$41:$41,'July and YTD P&amp;L'!$42:$42,'July and YTD P&amp;L'!$43:$43,'July and YTD P&amp;L'!$44:$44</definedName>
    <definedName name="QB_DATA_2" localSheetId="0" hidden="1">'July and YTD P&amp;L'!$45:$45,'July and YTD P&amp;L'!$46:$46,'July and YTD P&amp;L'!$47:$47,'July and YTD P&amp;L'!$48:$48,'July and YTD P&amp;L'!$49:$49,'July and YTD P&amp;L'!$50:$50</definedName>
    <definedName name="QB_DATE_1" localSheetId="0" hidden="1">'July and YTD P&amp;L'!$L$2</definedName>
    <definedName name="QB_FORMULA_0" localSheetId="0" hidden="1">'July and YTD P&amp;L'!$H$8,'July and YTD P&amp;L'!$K$8,'July and YTD P&amp;L'!$H$9,'July and YTD P&amp;L'!$K$9,'July and YTD P&amp;L'!$H$10,'July and YTD P&amp;L'!$K$10,'July and YTD P&amp;L'!$H$11,'July and YTD P&amp;L'!$K$11,'July and YTD P&amp;L'!$H$12,'July and YTD P&amp;L'!$K$12,'July and YTD P&amp;L'!$H$13,'July and YTD P&amp;L'!$K$13,'July and YTD P&amp;L'!$H$14,'July and YTD P&amp;L'!$K$14,'July and YTD P&amp;L'!$H$15,'July and YTD P&amp;L'!$K$15</definedName>
    <definedName name="QB_FORMULA_1" localSheetId="0" hidden="1">'July and YTD P&amp;L'!$H$16,'July and YTD P&amp;L'!$K$16,'July and YTD P&amp;L'!$F$17,'July and YTD P&amp;L'!$G$17,'July and YTD P&amp;L'!$H$17,'July and YTD P&amp;L'!$I$17,'July and YTD P&amp;L'!$J$17,'July and YTD P&amp;L'!$K$17,'July and YTD P&amp;L'!$L$17,'July and YTD P&amp;L'!$H$19,'July and YTD P&amp;L'!$K$19,'July and YTD P&amp;L'!$H$20,'July and YTD P&amp;L'!$K$20,'July and YTD P&amp;L'!$H$21,'July and YTD P&amp;L'!$K$21,'July and YTD P&amp;L'!$H$22</definedName>
    <definedName name="QB_FORMULA_2" localSheetId="0" hidden="1">'July and YTD P&amp;L'!$K$22,'July and YTD P&amp;L'!$H$23,'July and YTD P&amp;L'!$K$23,'July and YTD P&amp;L'!$H$24,'July and YTD P&amp;L'!$K$24,'July and YTD P&amp;L'!$H$25,'July and YTD P&amp;L'!$K$25,'July and YTD P&amp;L'!$F$26,'July and YTD P&amp;L'!$G$26,'July and YTD P&amp;L'!$H$26,'July and YTD P&amp;L'!$I$26,'July and YTD P&amp;L'!$J$26,'July and YTD P&amp;L'!$K$26,'July and YTD P&amp;L'!$L$26,'July and YTD P&amp;L'!$F$27,'July and YTD P&amp;L'!$G$27</definedName>
    <definedName name="QB_FORMULA_3" localSheetId="0" hidden="1">'July and YTD P&amp;L'!$H$27,'July and YTD P&amp;L'!$I$27,'July and YTD P&amp;L'!$J$27,'July and YTD P&amp;L'!$K$27,'July and YTD P&amp;L'!$L$27,'July and YTD P&amp;L'!$H$29,'July and YTD P&amp;L'!$K$29,'July and YTD P&amp;L'!$H$30,'July and YTD P&amp;L'!$K$30,'July and YTD P&amp;L'!$H$31,'July and YTD P&amp;L'!$K$31,'July and YTD P&amp;L'!$H$32,'July and YTD P&amp;L'!$K$32,'July and YTD P&amp;L'!$H$33,'July and YTD P&amp;L'!$K$33,'July and YTD P&amp;L'!$H$34</definedName>
    <definedName name="QB_FORMULA_4" localSheetId="0" hidden="1">'July and YTD P&amp;L'!$K$34,'July and YTD P&amp;L'!$H$35,'July and YTD P&amp;L'!$K$35,'July and YTD P&amp;L'!$H$36,'July and YTD P&amp;L'!$K$36,'July and YTD P&amp;L'!$H$37,'July and YTD P&amp;L'!$K$37,'July and YTD P&amp;L'!$H$38,'July and YTD P&amp;L'!$K$38,'July and YTD P&amp;L'!$H$39,'July and YTD P&amp;L'!$K$39,'July and YTD P&amp;L'!$H$40,'July and YTD P&amp;L'!$K$40,'July and YTD P&amp;L'!$H$41,'July and YTD P&amp;L'!$K$41,'July and YTD P&amp;L'!$H$42</definedName>
    <definedName name="QB_FORMULA_5" localSheetId="0" hidden="1">'July and YTD P&amp;L'!$K$42,'July and YTD P&amp;L'!$H$43,'July and YTD P&amp;L'!$K$43,'July and YTD P&amp;L'!$H$44,'July and YTD P&amp;L'!$K$44,'July and YTD P&amp;L'!$H$45,'July and YTD P&amp;L'!$K$45,'July and YTD P&amp;L'!$H$46,'July and YTD P&amp;L'!$K$46,'July and YTD P&amp;L'!$H$47,'July and YTD P&amp;L'!$K$47,'July and YTD P&amp;L'!$H$48,'July and YTD P&amp;L'!$K$48,'July and YTD P&amp;L'!$H$49,'July and YTD P&amp;L'!$K$49,'July and YTD P&amp;L'!$H$50</definedName>
    <definedName name="QB_FORMULA_6" localSheetId="0" hidden="1">'July and YTD P&amp;L'!$K$50,'July and YTD P&amp;L'!$F$51,'July and YTD P&amp;L'!$G$51,'July and YTD P&amp;L'!$H$51,'July and YTD P&amp;L'!$I$51,'July and YTD P&amp;L'!$J$51,'July and YTD P&amp;L'!$K$51,'July and YTD P&amp;L'!$L$51,'July and YTD P&amp;L'!$F$52,'July and YTD P&amp;L'!$G$52,'July and YTD P&amp;L'!$H$52,'July and YTD P&amp;L'!$I$52,'July and YTD P&amp;L'!$J$52,'July and YTD P&amp;L'!$K$52,'July and YTD P&amp;L'!$L$52,'July and YTD P&amp;L'!$F$53</definedName>
    <definedName name="QB_FORMULA_7" localSheetId="0" hidden="1">'July and YTD P&amp;L'!$G$53,'July and YTD P&amp;L'!$H$53,'July and YTD P&amp;L'!$I$53,'July and YTD P&amp;L'!$J$53,'July and YTD P&amp;L'!$K$53,'July and YTD P&amp;L'!$L$53</definedName>
    <definedName name="QB_ROW_106240" localSheetId="0" hidden="1">'July and YTD P&amp;L'!$E$9</definedName>
    <definedName name="QB_ROW_108240" localSheetId="0" hidden="1">'July and YTD P&amp;L'!$E$10</definedName>
    <definedName name="QB_ROW_110240" localSheetId="0" hidden="1">'July and YTD P&amp;L'!$E$11</definedName>
    <definedName name="QB_ROW_112240" localSheetId="0" hidden="1">'July and YTD P&amp;L'!$E$12</definedName>
    <definedName name="QB_ROW_122240" localSheetId="0" hidden="1">'July and YTD P&amp;L'!$E$45</definedName>
    <definedName name="QB_ROW_123240" localSheetId="0" hidden="1">'July and YTD P&amp;L'!$E$50</definedName>
    <definedName name="QB_ROW_124240" localSheetId="0" hidden="1">'July and YTD P&amp;L'!$E$48</definedName>
    <definedName name="QB_ROW_127240" localSheetId="0" hidden="1">'July and YTD P&amp;L'!$E$43</definedName>
    <definedName name="QB_ROW_132240" localSheetId="0" hidden="1">'July and YTD P&amp;L'!$E$31</definedName>
    <definedName name="QB_ROW_135240" localSheetId="0" hidden="1">'July and YTD P&amp;L'!$E$32</definedName>
    <definedName name="QB_ROW_136240" localSheetId="0" hidden="1">'July and YTD P&amp;L'!$E$36</definedName>
    <definedName name="QB_ROW_157340" localSheetId="0" hidden="1">'July and YTD P&amp;L'!$E$23</definedName>
    <definedName name="QB_ROW_161240" localSheetId="0" hidden="1">'July and YTD P&amp;L'!$E$24</definedName>
    <definedName name="QB_ROW_163240" localSheetId="0" hidden="1">'July and YTD P&amp;L'!$E$25</definedName>
    <definedName name="QB_ROW_170240" localSheetId="0" hidden="1">'July and YTD P&amp;L'!$E$34</definedName>
    <definedName name="QB_ROW_18301" localSheetId="0" hidden="1">'July and YTD P&amp;L'!$A$53</definedName>
    <definedName name="QB_ROW_19011" localSheetId="0" hidden="1">'July and YTD P&amp;L'!$B$6</definedName>
    <definedName name="QB_ROW_19311" localSheetId="0" hidden="1">'July and YTD P&amp;L'!$B$52</definedName>
    <definedName name="QB_ROW_20031" localSheetId="0" hidden="1">'July and YTD P&amp;L'!$D$7</definedName>
    <definedName name="QB_ROW_20331" localSheetId="0" hidden="1">'July and YTD P&amp;L'!$D$17</definedName>
    <definedName name="QB_ROW_21031" localSheetId="0" hidden="1">'July and YTD P&amp;L'!$D$28</definedName>
    <definedName name="QB_ROW_21331" localSheetId="0" hidden="1">'July and YTD P&amp;L'!$D$51</definedName>
    <definedName name="QB_ROW_25240" localSheetId="0" hidden="1">'July and YTD P&amp;L'!$E$41</definedName>
    <definedName name="QB_ROW_264240" localSheetId="0" hidden="1">'July and YTD P&amp;L'!$E$33</definedName>
    <definedName name="QB_ROW_266240" localSheetId="0" hidden="1">'July and YTD P&amp;L'!$E$35</definedName>
    <definedName name="QB_ROW_267240" localSheetId="0" hidden="1">'July and YTD P&amp;L'!$E$37</definedName>
    <definedName name="QB_ROW_268240" localSheetId="0" hidden="1">'July and YTD P&amp;L'!$E$49</definedName>
    <definedName name="QB_ROW_273240" localSheetId="0" hidden="1">'July and YTD P&amp;L'!$E$47</definedName>
    <definedName name="QB_ROW_279240" localSheetId="0" hidden="1">'July and YTD P&amp;L'!$E$44</definedName>
    <definedName name="QB_ROW_293240" localSheetId="0" hidden="1">'July and YTD P&amp;L'!$E$46</definedName>
    <definedName name="QB_ROW_299240" localSheetId="0" hidden="1">'July and YTD P&amp;L'!$E$21</definedName>
    <definedName name="QB_ROW_301240" localSheetId="0" hidden="1">'July and YTD P&amp;L'!$E$22</definedName>
    <definedName name="QB_ROW_30240" localSheetId="0" hidden="1">'July and YTD P&amp;L'!$E$13</definedName>
    <definedName name="QB_ROW_314240" localSheetId="0" hidden="1">'July and YTD P&amp;L'!$E$8</definedName>
    <definedName name="QB_ROW_32240" localSheetId="0" hidden="1">'July and YTD P&amp;L'!$E$14</definedName>
    <definedName name="QB_ROW_325240" localSheetId="0" hidden="1">'July and YTD P&amp;L'!$E$20</definedName>
    <definedName name="QB_ROW_327240" localSheetId="0" hidden="1">'July and YTD P&amp;L'!$E$19</definedName>
    <definedName name="QB_ROW_328240" localSheetId="0" hidden="1">'July and YTD P&amp;L'!$E$30</definedName>
    <definedName name="QB_ROW_329240" localSheetId="0" hidden="1">'July and YTD P&amp;L'!$E$29</definedName>
    <definedName name="QB_ROW_59240" localSheetId="0" hidden="1">'July and YTD P&amp;L'!$E$39</definedName>
    <definedName name="QB_ROW_60240" localSheetId="0" hidden="1">'July and YTD P&amp;L'!$E$40</definedName>
    <definedName name="QB_ROW_61240" localSheetId="0" hidden="1">'July and YTD P&amp;L'!$E$38</definedName>
    <definedName name="QB_ROW_62240" localSheetId="0" hidden="1">'July and YTD P&amp;L'!$E$42</definedName>
    <definedName name="QB_ROW_69240" localSheetId="0" hidden="1">'July and YTD P&amp;L'!$E$15</definedName>
    <definedName name="QB_ROW_73240" localSheetId="0" hidden="1">'July and YTD P&amp;L'!$E$16</definedName>
    <definedName name="QB_ROW_86321" localSheetId="0" hidden="1">'July and YTD P&amp;L'!$C$27</definedName>
    <definedName name="QB_ROW_87031" localSheetId="0" hidden="1">'July and YTD P&amp;L'!$D$18</definedName>
    <definedName name="QB_ROW_87331" localSheetId="0" hidden="1">'July and YTD P&amp;L'!$D$26</definedName>
    <definedName name="QB_SUBTITLE_3" localSheetId="0" hidden="1">'July and YTD P&amp;L'!$A$3</definedName>
    <definedName name="QB_TIME_5" localSheetId="0" hidden="1">'July and YTD P&amp;L'!$L$1</definedName>
    <definedName name="QB_TITLE_2" localSheetId="0" hidden="1">'July and YTD P&amp;L'!$A$2</definedName>
    <definedName name="QBCANSUPPORTUPDATE" localSheetId="0">TRUE</definedName>
    <definedName name="QBCOMPANYFILENAME" localSheetId="0">"C:\Users\Public\Documents\Intuit\QuickBooks\Company Files\Skills  Canada BC YE Aug 31 2024.QBW"</definedName>
    <definedName name="QBENDDATE" localSheetId="0">20240731</definedName>
    <definedName name="QBHEADERSONSCREEN" localSheetId="0">TRUE</definedName>
    <definedName name="QBMETADATASIZE" localSheetId="0">5931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"59a6c43d7db64ef6903534fae1175bcc"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5</definedName>
    <definedName name="QBSTARTDATE" localSheetId="0">20240701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F17" i="3"/>
  <c r="E17" i="3"/>
  <c r="D17" i="3"/>
  <c r="C17" i="3"/>
  <c r="H17" i="3" s="1"/>
  <c r="H16" i="3"/>
  <c r="H15" i="3"/>
  <c r="H14" i="3"/>
  <c r="H13" i="3"/>
  <c r="H12" i="3"/>
  <c r="H11" i="3"/>
  <c r="H10" i="3"/>
  <c r="H9" i="3"/>
  <c r="H8" i="3"/>
  <c r="H7" i="3"/>
  <c r="H6" i="3"/>
  <c r="H5" i="3"/>
  <c r="F50" i="2"/>
  <c r="F42" i="2"/>
  <c r="F37" i="2"/>
  <c r="F32" i="2"/>
  <c r="F43" i="2" s="1"/>
  <c r="F44" i="2" s="1"/>
  <c r="F51" i="2" s="1"/>
  <c r="F25" i="2"/>
  <c r="F18" i="2"/>
  <c r="F15" i="2"/>
  <c r="F12" i="2"/>
  <c r="F19" i="2" s="1"/>
  <c r="F26" i="2" s="1"/>
  <c r="L51" i="1"/>
  <c r="J51" i="1"/>
  <c r="I51" i="1"/>
  <c r="K51" i="1" s="1"/>
  <c r="G51" i="1"/>
  <c r="H51" i="1" s="1"/>
  <c r="F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L26" i="1"/>
  <c r="K26" i="1"/>
  <c r="J26" i="1"/>
  <c r="I26" i="1"/>
  <c r="G26" i="1"/>
  <c r="F26" i="1"/>
  <c r="H26" i="1" s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L17" i="1"/>
  <c r="L27" i="1" s="1"/>
  <c r="L52" i="1" s="1"/>
  <c r="L53" i="1" s="1"/>
  <c r="J17" i="1"/>
  <c r="J27" i="1" s="1"/>
  <c r="J52" i="1" s="1"/>
  <c r="J53" i="1" s="1"/>
  <c r="I17" i="1"/>
  <c r="I27" i="1" s="1"/>
  <c r="G17" i="1"/>
  <c r="G27" i="1" s="1"/>
  <c r="G52" i="1" s="1"/>
  <c r="G53" i="1" s="1"/>
  <c r="F17" i="1"/>
  <c r="F27" i="1" s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H27" i="1" l="1"/>
  <c r="F52" i="1"/>
  <c r="K27" i="1"/>
  <c r="I52" i="1"/>
  <c r="K17" i="1"/>
  <c r="H17" i="1"/>
  <c r="H52" i="1" l="1"/>
  <c r="F53" i="1"/>
  <c r="H53" i="1" s="1"/>
  <c r="I53" i="1"/>
  <c r="K53" i="1" s="1"/>
  <c r="K52" i="1"/>
</calcChain>
</file>

<file path=xl/sharedStrings.xml><?xml version="1.0" encoding="utf-8"?>
<sst xmlns="http://schemas.openxmlformats.org/spreadsheetml/2006/main" count="141" uniqueCount="134">
  <si>
    <t>Skills Canada BC</t>
  </si>
  <si>
    <t>Profit &amp; Loss Budget Performance</t>
  </si>
  <si>
    <t>Accrual Basis</t>
  </si>
  <si>
    <t>July 2024</t>
  </si>
  <si>
    <t>Jul 24</t>
  </si>
  <si>
    <t>Budget</t>
  </si>
  <si>
    <t>Sep '23 - Jul 24</t>
  </si>
  <si>
    <t>YTD Budget</t>
  </si>
  <si>
    <t>Annual Budget</t>
  </si>
  <si>
    <t>Ordinary Income/Expense</t>
  </si>
  <si>
    <t>Income</t>
  </si>
  <si>
    <t>42032 · Skilled Trades BC</t>
  </si>
  <si>
    <t>42020 · Skills/Compétences Canada Corp</t>
  </si>
  <si>
    <t>42030 · BC Government (AEST)</t>
  </si>
  <si>
    <t>42035 · Skills Canada-Skills for Sucess</t>
  </si>
  <si>
    <t>43000 · Sponsorships</t>
  </si>
  <si>
    <t>43100 · Registration Fees</t>
  </si>
  <si>
    <t>43200 · National Registration Fees</t>
  </si>
  <si>
    <t>46400 · InSPIRE Funding</t>
  </si>
  <si>
    <t>47200 · Interest Revenue</t>
  </si>
  <si>
    <t>Total Income</t>
  </si>
  <si>
    <t>56000 · Skills for Sucess</t>
  </si>
  <si>
    <t>54600 · Alumni</t>
  </si>
  <si>
    <t>51000 · Regional Competitions</t>
  </si>
  <si>
    <t>52000 · Provincial Competitions</t>
  </si>
  <si>
    <t>53000 · National Competitions</t>
  </si>
  <si>
    <t>54000 · World Skills Competition</t>
  </si>
  <si>
    <t>55000 · InSPIRE Program</t>
  </si>
  <si>
    <t>Expense</t>
  </si>
  <si>
    <t>62500 · Rent and storage</t>
  </si>
  <si>
    <t>66600 · Sick pay</t>
  </si>
  <si>
    <t>61100 · AGM &amp; Board Expenses</t>
  </si>
  <si>
    <t>61200 · Communications &amp; Marketing</t>
  </si>
  <si>
    <t>61300 · Consulting</t>
  </si>
  <si>
    <t>61400 · Insurance</t>
  </si>
  <si>
    <t>61500 · Interest &amp; Bank Charges</t>
  </si>
  <si>
    <t>61600 · IT, Website &amp; Administration</t>
  </si>
  <si>
    <t>61700 · Memberships &amp; Licences</t>
  </si>
  <si>
    <t>61800 · Office Supplies &amp; Equipment</t>
  </si>
  <si>
    <t>61900 · Postage, Shipping &amp; Delivery</t>
  </si>
  <si>
    <t>62000 · Printing and Copying</t>
  </si>
  <si>
    <t>62100 · Professional Fees</t>
  </si>
  <si>
    <t>62200 · Telecommunications</t>
  </si>
  <si>
    <t>62400 · Travel and Meetings</t>
  </si>
  <si>
    <t>65000 · Amortization</t>
  </si>
  <si>
    <t>66000 · Staff Salaries</t>
  </si>
  <si>
    <t>66100 · Vacation</t>
  </si>
  <si>
    <t>66200 · MERCs</t>
  </si>
  <si>
    <t>66300 · Employee Benefits</t>
  </si>
  <si>
    <t>66400 · Staff Training &amp; Development</t>
  </si>
  <si>
    <t>66500 · Payroll Administration Fees</t>
  </si>
  <si>
    <t>Total Expense</t>
  </si>
  <si>
    <t>Net Income</t>
  </si>
  <si>
    <t>$ Over (under) Budget</t>
  </si>
  <si>
    <t>Gross Surplus (Deficit)</t>
  </si>
  <si>
    <t>Note 2</t>
  </si>
  <si>
    <t>Notes</t>
  </si>
  <si>
    <t>1) Overall the performance was better than budgeted, surplus of $30,2024.20 compared with budgeted $17,477</t>
  </si>
  <si>
    <t>2) Unused funds transferred to next fiscal year</t>
  </si>
  <si>
    <t>Cost of Projects</t>
  </si>
  <si>
    <t>Total Cost of projects</t>
  </si>
  <si>
    <t>Net Surplus (Deficit)</t>
  </si>
  <si>
    <t>Balance Sheet</t>
  </si>
  <si>
    <t>As of 31 July 2024</t>
  </si>
  <si>
    <t>31 Jul 24</t>
  </si>
  <si>
    <t>ASSETS</t>
  </si>
  <si>
    <t>Current Assets</t>
  </si>
  <si>
    <t>Chequing/Savings</t>
  </si>
  <si>
    <t>10100 · RBC chequing</t>
  </si>
  <si>
    <t>10250 · Paypal Account</t>
  </si>
  <si>
    <t>10600 · Chequing Com Savings Cred</t>
  </si>
  <si>
    <t>10630 · Shares - Credit Union</t>
  </si>
  <si>
    <t>Total Chequing/Savings</t>
  </si>
  <si>
    <t>Accounts Receivable</t>
  </si>
  <si>
    <t>11400 · Grants Receivable</t>
  </si>
  <si>
    <t>Total Accounts Receivable</t>
  </si>
  <si>
    <t>Other Current Assets</t>
  </si>
  <si>
    <t>13000 · Prepaid Expenses</t>
  </si>
  <si>
    <t>Total Other Current Assets</t>
  </si>
  <si>
    <t>Total Current Assets</t>
  </si>
  <si>
    <t>Fixed Assets</t>
  </si>
  <si>
    <t>15000 · Furniture and Equipment</t>
  </si>
  <si>
    <t>15001 · Accum Depr - Furn and Equip</t>
  </si>
  <si>
    <t>15600 · Computer Eqpt</t>
  </si>
  <si>
    <t>15601 · Accum Depr -Computer Eqpt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</si>
  <si>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</si>
  <si>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</si>
  <si>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</si>
  <si>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</si>
  <si>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</si>
  <si>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</si>
  <si>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20000 · Accounts Payable</t>
  </si>
  <si>
    <t>Total Accounts Payable</t>
  </si>
  <si>
    <t>Credit Cards</t>
  </si>
  <si>
    <t>21061 · Collabria Visa -Shoshwana</t>
  </si>
  <si>
    <t>21065 · MBNA MC</t>
  </si>
  <si>
    <t>21055 · Collabria Visa - Michelle 0240</t>
  </si>
  <si>
    <t>Total Credit Cards</t>
  </si>
  <si>
    <t>Other Current Liabilities</t>
  </si>
  <si>
    <t>25820 · Deferred AEST</t>
  </si>
  <si>
    <t>24150 · Accrued Vacation Pay</t>
  </si>
  <si>
    <t>25500 · GST/HST Payable</t>
  </si>
  <si>
    <t>Total Other Current Liabilities</t>
  </si>
  <si>
    <t>Total Current Liabilities</t>
  </si>
  <si>
    <t>Total Liabilities</t>
  </si>
  <si>
    <t>Equity</t>
  </si>
  <si>
    <t>30600 · Contingency Fund</t>
  </si>
  <si>
    <t>32000 · Retained Earnings</t>
  </si>
  <si>
    <t>32100 · RE Invested in Capital Assets</t>
  </si>
  <si>
    <t>Total Equity</t>
  </si>
  <si>
    <t>TOTAL LIABILITIES &amp; EQUITY</t>
  </si>
  <si>
    <t>Insprie, received in Aug</t>
  </si>
  <si>
    <t>details AP tab</t>
  </si>
  <si>
    <t>A/P Aging Summary</t>
  </si>
  <si>
    <t/>
  </si>
  <si>
    <t>Current</t>
  </si>
  <si>
    <t>1 - 30</t>
  </si>
  <si>
    <t>31 - 60</t>
  </si>
  <si>
    <t>61 - 90</t>
  </si>
  <si>
    <t>&gt; 90</t>
  </si>
  <si>
    <t>TOTAL</t>
  </si>
  <si>
    <t>Atef Design</t>
  </si>
  <si>
    <t>Felipe Reinicke</t>
  </si>
  <si>
    <t>Jade Steckly</t>
  </si>
  <si>
    <t>Langley Secondary School</t>
  </si>
  <si>
    <t>Maple Ridge Secondary School</t>
  </si>
  <si>
    <t>Northern Lights College</t>
  </si>
  <si>
    <t>School District # 75 (Mission)</t>
  </si>
  <si>
    <t>School District #42 (Maple Ridge &amp;Pitt M)</t>
  </si>
  <si>
    <t>School District #44 (North Vancouver)</t>
  </si>
  <si>
    <t>Shoshawna Blair</t>
  </si>
  <si>
    <t>Skills/Competences Canada Corporation</t>
  </si>
  <si>
    <t>William F. Davidson Elementary</t>
  </si>
  <si>
    <t>Natioanl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</si>
</sst>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(* #,##0.00_-\);_-* &quot;-&quot;??_-;_-@_-"/>
    <numFmt numFmtId="165" formatCode="mmmm\ d\,\ yyyy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0" fillId="0" borderId="0" xfId="0" applyNumberFormat="1" applyBorder="1" applyAlignment="1">
      <alignment horizontal="centerContinuous"/>
    </xf>
    <xf numFmtId="39" fontId="6" fillId="0" borderId="0" xfId="0" applyNumberFormat="1" applyFont="1"/>
    <xf numFmtId="39" fontId="6" fillId="0" borderId="3" xfId="0" applyNumberFormat="1" applyFont="1" applyBorder="1"/>
    <xf numFmtId="39" fontId="6" fillId="0" borderId="4" xfId="0" applyNumberFormat="1" applyFont="1" applyBorder="1"/>
    <xf numFmtId="39" fontId="6" fillId="0" borderId="5" xfId="0" applyNumberFormat="1" applyFont="1" applyBorder="1"/>
    <xf numFmtId="39" fontId="2" fillId="0" borderId="6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3" fontId="6" fillId="0" borderId="0" xfId="1" applyFont="1"/>
    <xf numFmtId="43" fontId="2" fillId="0" borderId="6" xfId="1" applyFont="1" applyBorder="1"/>
    <xf numFmtId="164" fontId="6" fillId="0" borderId="0" xfId="1" applyNumberFormat="1" applyFont="1"/>
    <xf numFmtId="164" fontId="6" fillId="0" borderId="3" xfId="1" applyNumberFormat="1" applyFont="1" applyBorder="1"/>
    <xf numFmtId="164" fontId="6" fillId="0" borderId="0" xfId="1" applyNumberFormat="1" applyFont="1" applyBorder="1"/>
    <xf numFmtId="164" fontId="6" fillId="0" borderId="4" xfId="1" applyNumberFormat="1" applyFont="1" applyBorder="1"/>
    <xf numFmtId="164" fontId="6" fillId="0" borderId="5" xfId="1" applyNumberFormat="1" applyFont="1" applyBorder="1"/>
    <xf numFmtId="164" fontId="2" fillId="0" borderId="6" xfId="1" applyNumberFormat="1" applyFont="1" applyBorder="1"/>
    <xf numFmtId="49" fontId="2" fillId="0" borderId="2" xfId="0" applyNumberFormat="1" applyFont="1" applyBorder="1" applyAlignment="1">
      <alignment horizontal="center" wrapText="1"/>
    </xf>
    <xf numFmtId="0" fontId="6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Continuous"/>
    </xf>
    <xf numFmtId="49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308825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1696ED3-6DA1-9832-8E4D-03A0BFB672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308825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DE5D4E6-ACBB-9125-A029-9AD5303DAD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03AF-D6C1-426E-BAD0-DE5C9A5CE818}">
  <sheetPr codeName="Sheet1"/>
  <dimension ref="A1:M57"/>
  <sheetViews>
    <sheetView tabSelected="1" zoomScale="142" zoomScaleNormal="142" workbookViewId="0">
      <pane xSplit="5" ySplit="5" topLeftCell="F6" activePane="bottomRight" state="frozenSplit"/>
      <selection pane="topRight" activeCell="F1" sqref="F1"/>
      <selection pane="bottomLeft" activeCell="A6" sqref="A6"/>
      <selection pane="bottomRight" activeCell="F1" sqref="F1"/>
    </sheetView>
  </sheetViews>
  <sheetFormatPr defaultRowHeight="15" x14ac:dyDescent="0.25"/>
  <cols>
    <col min="1" max="1" width="2.42578125" style="17" customWidth="1"/>
    <col min="2" max="2" width="3" style="17" customWidth="1"/>
    <col min="3" max="3" width="0.7109375" style="17" customWidth="1"/>
    <col min="4" max="4" width="3" style="17" customWidth="1"/>
    <col min="5" max="5" width="33.85546875" style="17" customWidth="1"/>
    <col min="6" max="6" width="10.42578125" style="18" bestFit="1" customWidth="1"/>
    <col min="7" max="7" width="9.5703125" style="18" bestFit="1" customWidth="1"/>
    <col min="8" max="8" width="12.28515625" style="18" bestFit="1" customWidth="1"/>
    <col min="9" max="9" width="12.7109375" style="18" bestFit="1" customWidth="1"/>
    <col min="10" max="10" width="10.28515625" style="18" bestFit="1" customWidth="1"/>
    <col min="11" max="11" width="12.28515625" style="18" bestFit="1" customWidth="1"/>
    <col min="12" max="12" width="12.7109375" style="18" bestFit="1" customWidth="1"/>
  </cols>
  <sheetData>
    <row r="1" spans="1:13" ht="15.75" x14ac:dyDescent="0.25">
      <c r="A1" s="3" t="s">
        <v>0</v>
      </c>
      <c r="B1" s="2"/>
      <c r="C1" s="2"/>
      <c r="D1" s="2"/>
      <c r="E1" s="2"/>
      <c r="F1" s="1"/>
      <c r="G1" s="1"/>
      <c r="H1" s="1"/>
      <c r="I1" s="1"/>
      <c r="J1" s="1"/>
      <c r="K1" s="1"/>
      <c r="L1" s="13"/>
    </row>
    <row r="2" spans="1:13" ht="18" x14ac:dyDescent="0.25">
      <c r="A2" s="4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13"/>
    </row>
    <row r="3" spans="1:13" x14ac:dyDescent="0.25">
      <c r="A3" s="5" t="s">
        <v>3</v>
      </c>
      <c r="B3" s="2"/>
      <c r="C3" s="2"/>
      <c r="D3" s="2"/>
      <c r="E3" s="2"/>
      <c r="F3" s="1"/>
      <c r="G3" s="1"/>
      <c r="H3" s="1"/>
      <c r="I3" s="1"/>
      <c r="J3" s="1"/>
      <c r="K3" s="1"/>
      <c r="L3" s="13" t="s">
        <v>2</v>
      </c>
    </row>
    <row r="4" spans="1:13" ht="15.75" thickBot="1" x14ac:dyDescent="0.3">
      <c r="A4" s="2"/>
      <c r="B4" s="2"/>
      <c r="C4" s="2"/>
      <c r="D4" s="2"/>
      <c r="E4" s="2"/>
      <c r="F4" s="6"/>
      <c r="G4" s="6"/>
      <c r="H4" s="6"/>
      <c r="I4" s="6"/>
      <c r="J4" s="6"/>
      <c r="K4" s="6"/>
      <c r="L4" s="6"/>
    </row>
    <row r="5" spans="1:13" s="16" customFormat="1" ht="24.75" thickTop="1" thickBot="1" x14ac:dyDescent="0.3">
      <c r="A5" s="14"/>
      <c r="B5" s="14"/>
      <c r="C5" s="14"/>
      <c r="D5" s="14"/>
      <c r="E5" s="14"/>
      <c r="F5" s="15" t="s">
        <v>4</v>
      </c>
      <c r="G5" s="15" t="s">
        <v>5</v>
      </c>
      <c r="H5" s="27" t="s">
        <v>53</v>
      </c>
      <c r="I5" s="15" t="s">
        <v>6</v>
      </c>
      <c r="J5" s="15" t="s">
        <v>7</v>
      </c>
      <c r="K5" s="27" t="s">
        <v>53</v>
      </c>
      <c r="L5" s="15" t="s">
        <v>8</v>
      </c>
    </row>
    <row r="6" spans="1:13" ht="15.75" thickTop="1" x14ac:dyDescent="0.25">
      <c r="A6" s="2"/>
      <c r="B6" s="2" t="s">
        <v>9</v>
      </c>
      <c r="C6" s="2"/>
      <c r="D6" s="2"/>
      <c r="E6" s="2"/>
      <c r="F6" s="7"/>
      <c r="G6" s="7"/>
      <c r="H6" s="7"/>
      <c r="I6" s="7"/>
      <c r="J6" s="7"/>
      <c r="K6" s="7"/>
      <c r="L6" s="7"/>
    </row>
    <row r="7" spans="1:13" x14ac:dyDescent="0.25">
      <c r="A7" s="2"/>
      <c r="B7" s="2"/>
      <c r="C7" s="2"/>
      <c r="D7" s="2" t="s">
        <v>10</v>
      </c>
      <c r="E7" s="2"/>
      <c r="F7" s="21"/>
      <c r="G7" s="21"/>
      <c r="H7" s="21"/>
      <c r="I7" s="21"/>
      <c r="J7" s="21"/>
      <c r="K7" s="21"/>
      <c r="L7" s="21"/>
    </row>
    <row r="8" spans="1:13" x14ac:dyDescent="0.25">
      <c r="A8" s="2"/>
      <c r="B8" s="2"/>
      <c r="C8" s="2"/>
      <c r="D8" s="2"/>
      <c r="E8" s="2" t="s">
        <v>11</v>
      </c>
      <c r="F8" s="21">
        <v>0</v>
      </c>
      <c r="G8" s="21">
        <v>0</v>
      </c>
      <c r="H8" s="21">
        <f>ROUND((F8-G8),5)</f>
        <v>0</v>
      </c>
      <c r="I8" s="21">
        <v>105000</v>
      </c>
      <c r="J8" s="21">
        <v>105000</v>
      </c>
      <c r="K8" s="21">
        <f>ROUND((I8-J8),5)</f>
        <v>0</v>
      </c>
      <c r="L8" s="21">
        <v>105000</v>
      </c>
    </row>
    <row r="9" spans="1:13" x14ac:dyDescent="0.25">
      <c r="A9" s="2"/>
      <c r="B9" s="2"/>
      <c r="C9" s="2"/>
      <c r="D9" s="2"/>
      <c r="E9" s="2" t="s">
        <v>12</v>
      </c>
      <c r="F9" s="21">
        <v>0</v>
      </c>
      <c r="G9" s="21">
        <v>0</v>
      </c>
      <c r="H9" s="21">
        <f>ROUND((F9-G9),5)</f>
        <v>0</v>
      </c>
      <c r="I9" s="21">
        <v>338808.65</v>
      </c>
      <c r="J9" s="21">
        <v>293027</v>
      </c>
      <c r="K9" s="21">
        <f>ROUND((I9-J9),5)</f>
        <v>45781.65</v>
      </c>
      <c r="L9" s="21">
        <v>314563</v>
      </c>
    </row>
    <row r="10" spans="1:13" x14ac:dyDescent="0.25">
      <c r="A10" s="2"/>
      <c r="B10" s="2"/>
      <c r="C10" s="2"/>
      <c r="D10" s="2"/>
      <c r="E10" s="2" t="s">
        <v>13</v>
      </c>
      <c r="F10" s="21">
        <v>-90000</v>
      </c>
      <c r="G10" s="21">
        <v>0</v>
      </c>
      <c r="H10" s="21">
        <f>ROUND((F10-G10),5)</f>
        <v>-90000</v>
      </c>
      <c r="I10" s="21">
        <v>178000</v>
      </c>
      <c r="J10" s="21">
        <v>268000</v>
      </c>
      <c r="K10" s="21">
        <f>ROUND((I10-J10),5)</f>
        <v>-90000</v>
      </c>
      <c r="L10" s="21">
        <v>268000</v>
      </c>
      <c r="M10" s="2" t="s">
        <v>55</v>
      </c>
    </row>
    <row r="11" spans="1:13" x14ac:dyDescent="0.25">
      <c r="A11" s="2"/>
      <c r="B11" s="2"/>
      <c r="C11" s="2"/>
      <c r="D11" s="2"/>
      <c r="E11" s="2" t="s">
        <v>14</v>
      </c>
      <c r="F11" s="21">
        <v>2925.98</v>
      </c>
      <c r="G11" s="21">
        <v>0</v>
      </c>
      <c r="H11" s="21">
        <f>ROUND((F11-G11),5)</f>
        <v>2925.98</v>
      </c>
      <c r="I11" s="21">
        <v>2925.98</v>
      </c>
      <c r="J11" s="21">
        <v>0</v>
      </c>
      <c r="K11" s="21">
        <f>ROUND((I11-J11),5)</f>
        <v>2925.98</v>
      </c>
      <c r="L11" s="21">
        <v>0</v>
      </c>
    </row>
    <row r="12" spans="1:13" x14ac:dyDescent="0.25">
      <c r="A12" s="2"/>
      <c r="B12" s="2"/>
      <c r="C12" s="2"/>
      <c r="D12" s="2"/>
      <c r="E12" s="2" t="s">
        <v>15</v>
      </c>
      <c r="F12" s="21">
        <v>0</v>
      </c>
      <c r="G12" s="21">
        <v>0</v>
      </c>
      <c r="H12" s="21">
        <f>ROUND((F12-G12),5)</f>
        <v>0</v>
      </c>
      <c r="I12" s="21">
        <v>220125</v>
      </c>
      <c r="J12" s="21">
        <v>200000</v>
      </c>
      <c r="K12" s="21">
        <f>ROUND((I12-J12),5)</f>
        <v>20125</v>
      </c>
      <c r="L12" s="21">
        <v>200000</v>
      </c>
    </row>
    <row r="13" spans="1:13" x14ac:dyDescent="0.25">
      <c r="A13" s="2"/>
      <c r="B13" s="2"/>
      <c r="C13" s="2"/>
      <c r="D13" s="2"/>
      <c r="E13" s="2" t="s">
        <v>16</v>
      </c>
      <c r="F13" s="21">
        <v>0</v>
      </c>
      <c r="G13" s="21">
        <v>0</v>
      </c>
      <c r="H13" s="21">
        <f>ROUND((F13-G13),5)</f>
        <v>0</v>
      </c>
      <c r="I13" s="21">
        <v>39280</v>
      </c>
      <c r="J13" s="21">
        <v>35000</v>
      </c>
      <c r="K13" s="21">
        <f>ROUND((I13-J13),5)</f>
        <v>4280</v>
      </c>
      <c r="L13" s="21">
        <v>35000</v>
      </c>
    </row>
    <row r="14" spans="1:13" x14ac:dyDescent="0.25">
      <c r="A14" s="2"/>
      <c r="B14" s="2"/>
      <c r="C14" s="2"/>
      <c r="D14" s="2"/>
      <c r="E14" s="2" t="s">
        <v>17</v>
      </c>
      <c r="F14" s="21">
        <v>0</v>
      </c>
      <c r="G14" s="21">
        <v>0</v>
      </c>
      <c r="H14" s="21">
        <f>ROUND((F14-G14),5)</f>
        <v>0</v>
      </c>
      <c r="I14" s="21">
        <v>35020</v>
      </c>
      <c r="J14" s="21">
        <v>32300</v>
      </c>
      <c r="K14" s="21">
        <f>ROUND((I14-J14),5)</f>
        <v>2720</v>
      </c>
      <c r="L14" s="21">
        <v>32300</v>
      </c>
    </row>
    <row r="15" spans="1:13" x14ac:dyDescent="0.25">
      <c r="A15" s="2"/>
      <c r="B15" s="2"/>
      <c r="C15" s="2"/>
      <c r="D15" s="2"/>
      <c r="E15" s="2" t="s">
        <v>18</v>
      </c>
      <c r="F15" s="21">
        <v>4400</v>
      </c>
      <c r="G15" s="21">
        <v>0</v>
      </c>
      <c r="H15" s="21">
        <f>ROUND((F15-G15),5)</f>
        <v>4400</v>
      </c>
      <c r="I15" s="21">
        <v>48200.05</v>
      </c>
      <c r="J15" s="21">
        <v>37000</v>
      </c>
      <c r="K15" s="21">
        <f>ROUND((I15-J15),5)</f>
        <v>11200.05</v>
      </c>
      <c r="L15" s="21">
        <v>37000</v>
      </c>
    </row>
    <row r="16" spans="1:13" ht="15.75" thickBot="1" x14ac:dyDescent="0.3">
      <c r="A16" s="2"/>
      <c r="B16" s="2"/>
      <c r="C16" s="2"/>
      <c r="D16" s="2"/>
      <c r="E16" s="2" t="s">
        <v>19</v>
      </c>
      <c r="F16" s="22">
        <v>562.21</v>
      </c>
      <c r="G16" s="22">
        <v>300</v>
      </c>
      <c r="H16" s="22">
        <f>ROUND((F16-G16),5)</f>
        <v>262.20999999999998</v>
      </c>
      <c r="I16" s="22">
        <v>13570.67</v>
      </c>
      <c r="J16" s="22">
        <v>3300</v>
      </c>
      <c r="K16" s="22">
        <f>ROUND((I16-J16),5)</f>
        <v>10270.67</v>
      </c>
      <c r="L16" s="22">
        <v>3600</v>
      </c>
    </row>
    <row r="17" spans="1:12" x14ac:dyDescent="0.25">
      <c r="A17" s="2"/>
      <c r="B17" s="2"/>
      <c r="C17" s="2"/>
      <c r="D17" s="2" t="s">
        <v>20</v>
      </c>
      <c r="E17" s="2"/>
      <c r="F17" s="21">
        <f>ROUND(SUM(F7:F16),5)</f>
        <v>-82111.81</v>
      </c>
      <c r="G17" s="21">
        <f>ROUND(SUM(G7:G16),5)</f>
        <v>300</v>
      </c>
      <c r="H17" s="21">
        <f>ROUND((F17-G17),5)</f>
        <v>-82411.81</v>
      </c>
      <c r="I17" s="21">
        <f>ROUND(SUM(I7:I16),5)</f>
        <v>980930.35</v>
      </c>
      <c r="J17" s="21">
        <f>ROUND(SUM(J7:J16),5)</f>
        <v>973627</v>
      </c>
      <c r="K17" s="21">
        <f>ROUND((I17-J17),5)</f>
        <v>7303.35</v>
      </c>
      <c r="L17" s="21">
        <f>ROUND(SUM(L7:L16),5)</f>
        <v>995463</v>
      </c>
    </row>
    <row r="18" spans="1:12" x14ac:dyDescent="0.25">
      <c r="A18" s="2"/>
      <c r="B18" s="2"/>
      <c r="C18" s="2"/>
      <c r="D18" s="2" t="s">
        <v>59</v>
      </c>
      <c r="E18" s="2"/>
      <c r="F18" s="21"/>
      <c r="G18" s="21"/>
      <c r="H18" s="21"/>
      <c r="I18" s="21"/>
      <c r="J18" s="21"/>
      <c r="K18" s="21"/>
      <c r="L18" s="21"/>
    </row>
    <row r="19" spans="1:12" x14ac:dyDescent="0.25">
      <c r="A19" s="2"/>
      <c r="B19" s="2"/>
      <c r="C19" s="2"/>
      <c r="D19" s="2"/>
      <c r="E19" s="2" t="s">
        <v>21</v>
      </c>
      <c r="F19" s="21">
        <v>0</v>
      </c>
      <c r="G19" s="21">
        <v>0</v>
      </c>
      <c r="H19" s="21">
        <f>ROUND((F19-G19),5)</f>
        <v>0</v>
      </c>
      <c r="I19" s="21">
        <v>2925.98</v>
      </c>
      <c r="J19" s="21">
        <v>0</v>
      </c>
      <c r="K19" s="21">
        <f>ROUND((I19-J19),5)</f>
        <v>2925.98</v>
      </c>
      <c r="L19" s="21">
        <v>0</v>
      </c>
    </row>
    <row r="20" spans="1:12" x14ac:dyDescent="0.25">
      <c r="A20" s="2"/>
      <c r="B20" s="2"/>
      <c r="C20" s="2"/>
      <c r="D20" s="2"/>
      <c r="E20" s="2" t="s">
        <v>22</v>
      </c>
      <c r="F20" s="21">
        <v>0</v>
      </c>
      <c r="G20" s="21">
        <v>165</v>
      </c>
      <c r="H20" s="21">
        <f>ROUND((F20-G20),5)</f>
        <v>-165</v>
      </c>
      <c r="I20" s="21">
        <v>0</v>
      </c>
      <c r="J20" s="21">
        <v>1835</v>
      </c>
      <c r="K20" s="21">
        <f>ROUND((I20-J20),5)</f>
        <v>-1835</v>
      </c>
      <c r="L20" s="21">
        <v>2000</v>
      </c>
    </row>
    <row r="21" spans="1:12" x14ac:dyDescent="0.25">
      <c r="A21" s="2"/>
      <c r="B21" s="2"/>
      <c r="C21" s="2"/>
      <c r="D21" s="2"/>
      <c r="E21" s="2" t="s">
        <v>23</v>
      </c>
      <c r="F21" s="21">
        <v>0</v>
      </c>
      <c r="G21" s="21">
        <v>0</v>
      </c>
      <c r="H21" s="21">
        <f>ROUND((F21-G21),5)</f>
        <v>0</v>
      </c>
      <c r="I21" s="21">
        <v>116005.5</v>
      </c>
      <c r="J21" s="21">
        <v>140000</v>
      </c>
      <c r="K21" s="21">
        <f>ROUND((I21-J21),5)</f>
        <v>-23994.5</v>
      </c>
      <c r="L21" s="21">
        <v>140000</v>
      </c>
    </row>
    <row r="22" spans="1:12" x14ac:dyDescent="0.25">
      <c r="A22" s="2"/>
      <c r="B22" s="2"/>
      <c r="C22" s="2"/>
      <c r="D22" s="2"/>
      <c r="E22" s="2" t="s">
        <v>24</v>
      </c>
      <c r="F22" s="21">
        <v>2037.16</v>
      </c>
      <c r="G22" s="21">
        <v>0</v>
      </c>
      <c r="H22" s="21">
        <f>ROUND((F22-G22),5)</f>
        <v>2037.16</v>
      </c>
      <c r="I22" s="21">
        <v>339235.75</v>
      </c>
      <c r="J22" s="21">
        <v>308000</v>
      </c>
      <c r="K22" s="21">
        <f>ROUND((I22-J22),5)</f>
        <v>31235.75</v>
      </c>
      <c r="L22" s="21">
        <v>308000</v>
      </c>
    </row>
    <row r="23" spans="1:12" x14ac:dyDescent="0.25">
      <c r="A23" s="2"/>
      <c r="B23" s="2"/>
      <c r="C23" s="2"/>
      <c r="D23" s="2"/>
      <c r="E23" s="2" t="s">
        <v>25</v>
      </c>
      <c r="F23" s="21">
        <v>35838.58</v>
      </c>
      <c r="G23" s="21">
        <v>0</v>
      </c>
      <c r="H23" s="21">
        <f>ROUND((F23-G23),5)</f>
        <v>35838.58</v>
      </c>
      <c r="I23" s="21">
        <v>90589.34</v>
      </c>
      <c r="J23" s="21">
        <v>68000</v>
      </c>
      <c r="K23" s="21">
        <f>ROUND((I23-J23),5)</f>
        <v>22589.34</v>
      </c>
      <c r="L23" s="21">
        <v>68000</v>
      </c>
    </row>
    <row r="24" spans="1:12" x14ac:dyDescent="0.25">
      <c r="A24" s="2"/>
      <c r="B24" s="2"/>
      <c r="C24" s="2"/>
      <c r="D24" s="2"/>
      <c r="E24" s="2" t="s">
        <v>26</v>
      </c>
      <c r="F24" s="21">
        <v>925.73</v>
      </c>
      <c r="G24" s="21">
        <v>1875</v>
      </c>
      <c r="H24" s="21">
        <f>ROUND((F24-G24),5)</f>
        <v>-949.27</v>
      </c>
      <c r="I24" s="21">
        <v>1798.2</v>
      </c>
      <c r="J24" s="21">
        <v>5625</v>
      </c>
      <c r="K24" s="21">
        <f>ROUND((I24-J24),5)</f>
        <v>-3826.8</v>
      </c>
      <c r="L24" s="21">
        <v>7500</v>
      </c>
    </row>
    <row r="25" spans="1:12" ht="15.75" thickBot="1" x14ac:dyDescent="0.3">
      <c r="A25" s="2"/>
      <c r="B25" s="2"/>
      <c r="C25" s="2"/>
      <c r="D25" s="2"/>
      <c r="E25" s="2" t="s">
        <v>27</v>
      </c>
      <c r="F25" s="23">
        <v>0</v>
      </c>
      <c r="G25" s="23">
        <v>3000</v>
      </c>
      <c r="H25" s="23">
        <f>ROUND((F25-G25),5)</f>
        <v>-3000</v>
      </c>
      <c r="I25" s="23">
        <v>26119.66</v>
      </c>
      <c r="J25" s="23">
        <v>34000</v>
      </c>
      <c r="K25" s="23">
        <f>ROUND((I25-J25),5)</f>
        <v>-7880.34</v>
      </c>
      <c r="L25" s="23">
        <v>37000</v>
      </c>
    </row>
    <row r="26" spans="1:12" ht="15.75" thickBot="1" x14ac:dyDescent="0.3">
      <c r="A26" s="2"/>
      <c r="B26" s="2"/>
      <c r="C26" s="2"/>
      <c r="D26" s="2" t="s">
        <v>60</v>
      </c>
      <c r="E26" s="2"/>
      <c r="F26" s="24">
        <f>ROUND(SUM(F18:F25),5)</f>
        <v>38801.47</v>
      </c>
      <c r="G26" s="24">
        <f>ROUND(SUM(G18:G25),5)</f>
        <v>5040</v>
      </c>
      <c r="H26" s="24">
        <f>ROUND((F26-G26),5)</f>
        <v>33761.47</v>
      </c>
      <c r="I26" s="24">
        <f>ROUND(SUM(I18:I25),5)</f>
        <v>576674.43000000005</v>
      </c>
      <c r="J26" s="24">
        <f>ROUND(SUM(J18:J25),5)</f>
        <v>557460</v>
      </c>
      <c r="K26" s="24">
        <f>ROUND((I26-J26),5)</f>
        <v>19214.43</v>
      </c>
      <c r="L26" s="24">
        <f>ROUND(SUM(L18:L25),5)</f>
        <v>562500</v>
      </c>
    </row>
    <row r="27" spans="1:12" x14ac:dyDescent="0.25">
      <c r="A27" s="2"/>
      <c r="B27" s="2"/>
      <c r="C27" s="2" t="s">
        <v>54</v>
      </c>
      <c r="D27" s="2"/>
      <c r="E27" s="2"/>
      <c r="F27" s="21">
        <f>ROUND(F17-F26,5)</f>
        <v>-120913.28</v>
      </c>
      <c r="G27" s="21">
        <f>ROUND(G17-G26,5)</f>
        <v>-4740</v>
      </c>
      <c r="H27" s="21">
        <f>ROUND((F27-G27),5)</f>
        <v>-116173.28</v>
      </c>
      <c r="I27" s="21">
        <f>ROUND(I17-I26,5)</f>
        <v>404255.92</v>
      </c>
      <c r="J27" s="21">
        <f>ROUND(J17-J26,5)</f>
        <v>416167</v>
      </c>
      <c r="K27" s="21">
        <f>ROUND((I27-J27),5)</f>
        <v>-11911.08</v>
      </c>
      <c r="L27" s="21">
        <f>ROUND(L17-L26,5)</f>
        <v>432963</v>
      </c>
    </row>
    <row r="28" spans="1:12" x14ac:dyDescent="0.25">
      <c r="A28" s="2"/>
      <c r="B28" s="2"/>
      <c r="C28" s="2"/>
      <c r="D28" s="2" t="s">
        <v>28</v>
      </c>
      <c r="E28" s="2"/>
      <c r="F28" s="21"/>
      <c r="G28" s="21"/>
      <c r="H28" s="21"/>
      <c r="I28" s="21"/>
      <c r="J28" s="21"/>
      <c r="K28" s="21"/>
      <c r="L28" s="21"/>
    </row>
    <row r="29" spans="1:12" x14ac:dyDescent="0.25">
      <c r="A29" s="2"/>
      <c r="B29" s="2"/>
      <c r="C29" s="2"/>
      <c r="D29" s="2"/>
      <c r="E29" s="2" t="s">
        <v>29</v>
      </c>
      <c r="F29" s="21">
        <v>380.27</v>
      </c>
      <c r="G29" s="21">
        <v>375</v>
      </c>
      <c r="H29" s="21">
        <f>ROUND((F29-G29),5)</f>
        <v>5.27</v>
      </c>
      <c r="I29" s="21">
        <v>4563.2</v>
      </c>
      <c r="J29" s="21">
        <v>4125</v>
      </c>
      <c r="K29" s="21">
        <f>ROUND((I29-J29),5)</f>
        <v>438.2</v>
      </c>
      <c r="L29" s="21">
        <v>4500</v>
      </c>
    </row>
    <row r="30" spans="1:12" x14ac:dyDescent="0.25">
      <c r="A30" s="2"/>
      <c r="B30" s="2"/>
      <c r="C30" s="2"/>
      <c r="D30" s="2"/>
      <c r="E30" s="2" t="s">
        <v>30</v>
      </c>
      <c r="F30" s="21">
        <v>0</v>
      </c>
      <c r="G30" s="21">
        <v>0</v>
      </c>
      <c r="H30" s="21">
        <f>ROUND((F30-G30),5)</f>
        <v>0</v>
      </c>
      <c r="I30" s="21">
        <v>385</v>
      </c>
      <c r="J30" s="21">
        <v>0</v>
      </c>
      <c r="K30" s="21">
        <f>ROUND((I30-J30),5)</f>
        <v>385</v>
      </c>
      <c r="L30" s="21">
        <v>0</v>
      </c>
    </row>
    <row r="31" spans="1:12" x14ac:dyDescent="0.25">
      <c r="A31" s="2"/>
      <c r="B31" s="2"/>
      <c r="C31" s="2"/>
      <c r="D31" s="2"/>
      <c r="E31" s="2" t="s">
        <v>31</v>
      </c>
      <c r="F31" s="21">
        <v>0</v>
      </c>
      <c r="G31" s="21">
        <v>625</v>
      </c>
      <c r="H31" s="21">
        <f>ROUND((F31-G31),5)</f>
        <v>-625</v>
      </c>
      <c r="I31" s="21">
        <v>2889.03</v>
      </c>
      <c r="J31" s="21">
        <v>6875</v>
      </c>
      <c r="K31" s="21">
        <f>ROUND((I31-J31),5)</f>
        <v>-3985.97</v>
      </c>
      <c r="L31" s="21">
        <v>7500</v>
      </c>
    </row>
    <row r="32" spans="1:12" x14ac:dyDescent="0.25">
      <c r="A32" s="2"/>
      <c r="B32" s="2"/>
      <c r="C32" s="2"/>
      <c r="D32" s="2"/>
      <c r="E32" s="2" t="s">
        <v>32</v>
      </c>
      <c r="F32" s="21">
        <v>387.16</v>
      </c>
      <c r="G32" s="21">
        <v>575</v>
      </c>
      <c r="H32" s="21">
        <f>ROUND((F32-G32),5)</f>
        <v>-187.84</v>
      </c>
      <c r="I32" s="21">
        <v>7396.41</v>
      </c>
      <c r="J32" s="21">
        <v>6325</v>
      </c>
      <c r="K32" s="21">
        <f>ROUND((I32-J32),5)</f>
        <v>1071.4100000000001</v>
      </c>
      <c r="L32" s="21">
        <v>6900</v>
      </c>
    </row>
    <row r="33" spans="1:12" x14ac:dyDescent="0.25">
      <c r="A33" s="2"/>
      <c r="B33" s="2"/>
      <c r="C33" s="2"/>
      <c r="D33" s="2"/>
      <c r="E33" s="2" t="s">
        <v>33</v>
      </c>
      <c r="F33" s="21">
        <v>645.75</v>
      </c>
      <c r="G33" s="21">
        <v>0</v>
      </c>
      <c r="H33" s="21">
        <f>ROUND((F33-G33),5)</f>
        <v>645.75</v>
      </c>
      <c r="I33" s="21">
        <v>645.75</v>
      </c>
      <c r="J33" s="21">
        <v>0</v>
      </c>
      <c r="K33" s="21">
        <f>ROUND((I33-J33),5)</f>
        <v>645.75</v>
      </c>
      <c r="L33" s="21">
        <v>0</v>
      </c>
    </row>
    <row r="34" spans="1:12" x14ac:dyDescent="0.25">
      <c r="A34" s="2"/>
      <c r="B34" s="2"/>
      <c r="C34" s="2"/>
      <c r="D34" s="2"/>
      <c r="E34" s="2" t="s">
        <v>34</v>
      </c>
      <c r="F34" s="21">
        <v>0</v>
      </c>
      <c r="G34" s="21">
        <v>0</v>
      </c>
      <c r="H34" s="21">
        <f>ROUND((F34-G34),5)</f>
        <v>0</v>
      </c>
      <c r="I34" s="21">
        <v>7096.41</v>
      </c>
      <c r="J34" s="21">
        <v>7000</v>
      </c>
      <c r="K34" s="21">
        <f>ROUND((I34-J34),5)</f>
        <v>96.41</v>
      </c>
      <c r="L34" s="21">
        <v>7000</v>
      </c>
    </row>
    <row r="35" spans="1:12" x14ac:dyDescent="0.25">
      <c r="A35" s="2"/>
      <c r="B35" s="2"/>
      <c r="C35" s="2"/>
      <c r="D35" s="2"/>
      <c r="E35" s="2" t="s">
        <v>35</v>
      </c>
      <c r="F35" s="21">
        <v>23.22</v>
      </c>
      <c r="G35" s="21">
        <v>150</v>
      </c>
      <c r="H35" s="21">
        <f>ROUND((F35-G35),5)</f>
        <v>-126.78</v>
      </c>
      <c r="I35" s="21">
        <v>2826.6</v>
      </c>
      <c r="J35" s="21">
        <v>1650</v>
      </c>
      <c r="K35" s="21">
        <f>ROUND((I35-J35),5)</f>
        <v>1176.5999999999999</v>
      </c>
      <c r="L35" s="21">
        <v>1800</v>
      </c>
    </row>
    <row r="36" spans="1:12" x14ac:dyDescent="0.25">
      <c r="A36" s="2"/>
      <c r="B36" s="2"/>
      <c r="C36" s="2"/>
      <c r="D36" s="2"/>
      <c r="E36" s="2" t="s">
        <v>36</v>
      </c>
      <c r="F36" s="21">
        <v>1158.3699999999999</v>
      </c>
      <c r="G36" s="21">
        <v>1700</v>
      </c>
      <c r="H36" s="21">
        <f>ROUND((F36-G36),5)</f>
        <v>-541.63</v>
      </c>
      <c r="I36" s="21">
        <v>19044.8</v>
      </c>
      <c r="J36" s="21">
        <v>18700</v>
      </c>
      <c r="K36" s="21">
        <f>ROUND((I36-J36),5)</f>
        <v>344.8</v>
      </c>
      <c r="L36" s="21">
        <v>20000</v>
      </c>
    </row>
    <row r="37" spans="1:12" x14ac:dyDescent="0.25">
      <c r="A37" s="2"/>
      <c r="B37" s="2"/>
      <c r="C37" s="2"/>
      <c r="D37" s="2"/>
      <c r="E37" s="2" t="s">
        <v>37</v>
      </c>
      <c r="F37" s="21">
        <v>0</v>
      </c>
      <c r="G37" s="21">
        <v>60</v>
      </c>
      <c r="H37" s="21">
        <f>ROUND((F37-G37),5)</f>
        <v>-60</v>
      </c>
      <c r="I37" s="21">
        <v>317.75</v>
      </c>
      <c r="J37" s="21">
        <v>660</v>
      </c>
      <c r="K37" s="21">
        <f>ROUND((I37-J37),5)</f>
        <v>-342.25</v>
      </c>
      <c r="L37" s="21">
        <v>700</v>
      </c>
    </row>
    <row r="38" spans="1:12" x14ac:dyDescent="0.25">
      <c r="A38" s="2"/>
      <c r="B38" s="2"/>
      <c r="C38" s="2"/>
      <c r="D38" s="2"/>
      <c r="E38" s="2" t="s">
        <v>38</v>
      </c>
      <c r="F38" s="21">
        <v>478.78</v>
      </c>
      <c r="G38" s="21">
        <v>770</v>
      </c>
      <c r="H38" s="21">
        <f>ROUND((F38-G38),5)</f>
        <v>-291.22000000000003</v>
      </c>
      <c r="I38" s="21">
        <v>2973.06</v>
      </c>
      <c r="J38" s="21">
        <v>8470</v>
      </c>
      <c r="K38" s="21">
        <f>ROUND((I38-J38),5)</f>
        <v>-5496.94</v>
      </c>
      <c r="L38" s="21">
        <v>9200</v>
      </c>
    </row>
    <row r="39" spans="1:12" x14ac:dyDescent="0.25">
      <c r="A39" s="2"/>
      <c r="B39" s="2"/>
      <c r="C39" s="2"/>
      <c r="D39" s="2"/>
      <c r="E39" s="2" t="s">
        <v>39</v>
      </c>
      <c r="F39" s="21">
        <v>46.33</v>
      </c>
      <c r="G39" s="21">
        <v>85</v>
      </c>
      <c r="H39" s="21">
        <f>ROUND((F39-G39),5)</f>
        <v>-38.67</v>
      </c>
      <c r="I39" s="21">
        <v>1936.01</v>
      </c>
      <c r="J39" s="21">
        <v>935</v>
      </c>
      <c r="K39" s="21">
        <f>ROUND((I39-J39),5)</f>
        <v>1001.01</v>
      </c>
      <c r="L39" s="21">
        <v>1000</v>
      </c>
    </row>
    <row r="40" spans="1:12" x14ac:dyDescent="0.25">
      <c r="A40" s="2"/>
      <c r="B40" s="2"/>
      <c r="C40" s="2"/>
      <c r="D40" s="2"/>
      <c r="E40" s="2" t="s">
        <v>40</v>
      </c>
      <c r="F40" s="21">
        <v>0</v>
      </c>
      <c r="G40" s="21">
        <v>20</v>
      </c>
      <c r="H40" s="21">
        <f>ROUND((F40-G40),5)</f>
        <v>-20</v>
      </c>
      <c r="I40" s="21">
        <v>308.83999999999997</v>
      </c>
      <c r="J40" s="21">
        <v>230</v>
      </c>
      <c r="K40" s="21">
        <f>ROUND((I40-J40),5)</f>
        <v>78.84</v>
      </c>
      <c r="L40" s="21">
        <v>250</v>
      </c>
    </row>
    <row r="41" spans="1:12" x14ac:dyDescent="0.25">
      <c r="A41" s="2"/>
      <c r="B41" s="2"/>
      <c r="C41" s="2"/>
      <c r="D41" s="2"/>
      <c r="E41" s="2" t="s">
        <v>41</v>
      </c>
      <c r="F41" s="21">
        <v>7152.96</v>
      </c>
      <c r="G41" s="21">
        <v>3000</v>
      </c>
      <c r="H41" s="21">
        <f>ROUND((F41-G41),5)</f>
        <v>4152.96</v>
      </c>
      <c r="I41" s="21">
        <v>45541.919999999998</v>
      </c>
      <c r="J41" s="21">
        <v>47600</v>
      </c>
      <c r="K41" s="21">
        <f>ROUND((I41-J41),5)</f>
        <v>-2058.08</v>
      </c>
      <c r="L41" s="21">
        <v>50600</v>
      </c>
    </row>
    <row r="42" spans="1:12" x14ac:dyDescent="0.25">
      <c r="A42" s="2"/>
      <c r="B42" s="2"/>
      <c r="C42" s="2"/>
      <c r="D42" s="2"/>
      <c r="E42" s="2" t="s">
        <v>42</v>
      </c>
      <c r="F42" s="21">
        <v>0</v>
      </c>
      <c r="G42" s="21">
        <v>55</v>
      </c>
      <c r="H42" s="21">
        <f>ROUND((F42-G42),5)</f>
        <v>-55</v>
      </c>
      <c r="I42" s="21">
        <v>527.74</v>
      </c>
      <c r="J42" s="21">
        <v>605</v>
      </c>
      <c r="K42" s="21">
        <f>ROUND((I42-J42),5)</f>
        <v>-77.260000000000005</v>
      </c>
      <c r="L42" s="21">
        <v>650</v>
      </c>
    </row>
    <row r="43" spans="1:12" x14ac:dyDescent="0.25">
      <c r="A43" s="2"/>
      <c r="B43" s="2"/>
      <c r="C43" s="2"/>
      <c r="D43" s="2"/>
      <c r="E43" s="2" t="s">
        <v>43</v>
      </c>
      <c r="F43" s="21">
        <v>160.46</v>
      </c>
      <c r="G43" s="21">
        <v>1250</v>
      </c>
      <c r="H43" s="21">
        <f>ROUND((F43-G43),5)</f>
        <v>-1089.54</v>
      </c>
      <c r="I43" s="21">
        <v>13082.67</v>
      </c>
      <c r="J43" s="21">
        <v>13750</v>
      </c>
      <c r="K43" s="21">
        <f>ROUND((I43-J43),5)</f>
        <v>-667.33</v>
      </c>
      <c r="L43" s="21">
        <v>15000</v>
      </c>
    </row>
    <row r="44" spans="1:12" x14ac:dyDescent="0.25">
      <c r="A44" s="2"/>
      <c r="B44" s="2"/>
      <c r="C44" s="2"/>
      <c r="D44" s="2"/>
      <c r="E44" s="2" t="s">
        <v>44</v>
      </c>
      <c r="F44" s="21">
        <v>486.81</v>
      </c>
      <c r="G44" s="21">
        <v>0</v>
      </c>
      <c r="H44" s="21">
        <f>ROUND((F44-G44),5)</f>
        <v>486.81</v>
      </c>
      <c r="I44" s="21">
        <v>5354.91</v>
      </c>
      <c r="J44" s="21">
        <v>0</v>
      </c>
      <c r="K44" s="21">
        <f>ROUND((I44-J44),5)</f>
        <v>5354.91</v>
      </c>
      <c r="L44" s="21">
        <v>0</v>
      </c>
    </row>
    <row r="45" spans="1:12" x14ac:dyDescent="0.25">
      <c r="A45" s="2"/>
      <c r="B45" s="2"/>
      <c r="C45" s="2"/>
      <c r="D45" s="2"/>
      <c r="E45" s="2" t="s">
        <v>45</v>
      </c>
      <c r="F45" s="21">
        <v>20082.41</v>
      </c>
      <c r="G45" s="21">
        <v>21700</v>
      </c>
      <c r="H45" s="21">
        <f>ROUND((F45-G45),5)</f>
        <v>-1617.59</v>
      </c>
      <c r="I45" s="21">
        <v>218412.93</v>
      </c>
      <c r="J45" s="21">
        <v>238700</v>
      </c>
      <c r="K45" s="21">
        <f>ROUND((I45-J45),5)</f>
        <v>-20287.07</v>
      </c>
      <c r="L45" s="21">
        <v>260400</v>
      </c>
    </row>
    <row r="46" spans="1:12" x14ac:dyDescent="0.25">
      <c r="A46" s="2"/>
      <c r="B46" s="2"/>
      <c r="C46" s="2"/>
      <c r="D46" s="2"/>
      <c r="E46" s="2" t="s">
        <v>46</v>
      </c>
      <c r="F46" s="21">
        <v>1872.42</v>
      </c>
      <c r="G46" s="21">
        <v>0</v>
      </c>
      <c r="H46" s="21">
        <f>ROUND((F46-G46),5)</f>
        <v>1872.42</v>
      </c>
      <c r="I46" s="21">
        <v>16339.15</v>
      </c>
      <c r="J46" s="21">
        <v>0</v>
      </c>
      <c r="K46" s="21">
        <f>ROUND((I46-J46),5)</f>
        <v>16339.15</v>
      </c>
      <c r="L46" s="21">
        <v>0</v>
      </c>
    </row>
    <row r="47" spans="1:12" x14ac:dyDescent="0.25">
      <c r="A47" s="2"/>
      <c r="B47" s="2"/>
      <c r="C47" s="2"/>
      <c r="D47" s="2"/>
      <c r="E47" s="2" t="s">
        <v>47</v>
      </c>
      <c r="F47" s="21">
        <v>1756.06</v>
      </c>
      <c r="G47" s="21">
        <v>1375</v>
      </c>
      <c r="H47" s="21">
        <f>ROUND((F47-G47),5)</f>
        <v>381.06</v>
      </c>
      <c r="I47" s="21">
        <v>14017.57</v>
      </c>
      <c r="J47" s="21">
        <v>15125</v>
      </c>
      <c r="K47" s="21">
        <f>ROUND((I47-J47),5)</f>
        <v>-1107.43</v>
      </c>
      <c r="L47" s="21">
        <v>16500</v>
      </c>
    </row>
    <row r="48" spans="1:12" x14ac:dyDescent="0.25">
      <c r="A48" s="2"/>
      <c r="B48" s="2"/>
      <c r="C48" s="2"/>
      <c r="D48" s="2"/>
      <c r="E48" s="2" t="s">
        <v>48</v>
      </c>
      <c r="F48" s="21">
        <v>846</v>
      </c>
      <c r="G48" s="21">
        <v>2365</v>
      </c>
      <c r="H48" s="21">
        <f>ROUND((F48-G48),5)</f>
        <v>-1519</v>
      </c>
      <c r="I48" s="21">
        <v>9436.81</v>
      </c>
      <c r="J48" s="21">
        <v>26015</v>
      </c>
      <c r="K48" s="21">
        <f>ROUND((I48-J48),5)</f>
        <v>-16578.189999999999</v>
      </c>
      <c r="L48" s="21">
        <v>28340</v>
      </c>
    </row>
    <row r="49" spans="1:12" x14ac:dyDescent="0.25">
      <c r="A49" s="2"/>
      <c r="B49" s="2"/>
      <c r="C49" s="2"/>
      <c r="D49" s="2"/>
      <c r="E49" s="2" t="s">
        <v>49</v>
      </c>
      <c r="F49" s="21">
        <v>0</v>
      </c>
      <c r="G49" s="21">
        <v>85</v>
      </c>
      <c r="H49" s="21">
        <f>ROUND((F49-G49),5)</f>
        <v>-85</v>
      </c>
      <c r="I49" s="21">
        <v>0</v>
      </c>
      <c r="J49" s="21">
        <v>935</v>
      </c>
      <c r="K49" s="21">
        <f>ROUND((I49-J49),5)</f>
        <v>-935</v>
      </c>
      <c r="L49" s="21">
        <v>1000</v>
      </c>
    </row>
    <row r="50" spans="1:12" ht="15.75" thickBot="1" x14ac:dyDescent="0.3">
      <c r="A50" s="2"/>
      <c r="B50" s="2"/>
      <c r="C50" s="2"/>
      <c r="D50" s="2"/>
      <c r="E50" s="2" t="s">
        <v>50</v>
      </c>
      <c r="F50" s="23">
        <v>99.45</v>
      </c>
      <c r="G50" s="23">
        <v>90</v>
      </c>
      <c r="H50" s="23">
        <f>ROUND((F50-G50),5)</f>
        <v>9.4499999999999993</v>
      </c>
      <c r="I50" s="23">
        <v>955.16</v>
      </c>
      <c r="J50" s="23">
        <v>990</v>
      </c>
      <c r="K50" s="23">
        <f>ROUND((I50-J50),5)</f>
        <v>-34.840000000000003</v>
      </c>
      <c r="L50" s="23">
        <v>1100</v>
      </c>
    </row>
    <row r="51" spans="1:12" ht="15.75" thickBot="1" x14ac:dyDescent="0.3">
      <c r="A51" s="2"/>
      <c r="B51" s="2"/>
      <c r="C51" s="2"/>
      <c r="D51" s="2" t="s">
        <v>51</v>
      </c>
      <c r="E51" s="2"/>
      <c r="F51" s="25">
        <f>ROUND(SUM(F28:F50),5)</f>
        <v>35576.449999999997</v>
      </c>
      <c r="G51" s="25">
        <f>ROUND(SUM(G28:G50),5)</f>
        <v>34280</v>
      </c>
      <c r="H51" s="25">
        <f>ROUND((F51-G51),5)</f>
        <v>1296.45</v>
      </c>
      <c r="I51" s="25">
        <f>ROUND(SUM(I28:I50),5)</f>
        <v>374051.72</v>
      </c>
      <c r="J51" s="25">
        <f>ROUND(SUM(J28:J50),5)</f>
        <v>398690</v>
      </c>
      <c r="K51" s="25">
        <f>ROUND((I51-J51),5)</f>
        <v>-24638.28</v>
      </c>
      <c r="L51" s="25">
        <f>ROUND(SUM(L28:L50),5)</f>
        <v>432440</v>
      </c>
    </row>
    <row r="52" spans="1:12" ht="15.75" thickBot="1" x14ac:dyDescent="0.3">
      <c r="A52" s="2"/>
      <c r="B52" s="2" t="s">
        <v>61</v>
      </c>
      <c r="C52" s="2"/>
      <c r="D52" s="2"/>
      <c r="E52" s="2"/>
      <c r="F52" s="25">
        <f>ROUND(F6+F27-F51,5)</f>
        <v>-156489.73000000001</v>
      </c>
      <c r="G52" s="25">
        <f>ROUND(G6+G27-G51,5)</f>
        <v>-39020</v>
      </c>
      <c r="H52" s="25">
        <f>ROUND((F52-G52),5)</f>
        <v>-117469.73</v>
      </c>
      <c r="I52" s="25">
        <f>ROUND(I6+I27-I51,5)</f>
        <v>30204.2</v>
      </c>
      <c r="J52" s="25">
        <f>ROUND(J6+J27-J51,5)</f>
        <v>17477</v>
      </c>
      <c r="K52" s="25">
        <f>ROUND((I52-J52),5)</f>
        <v>12727.2</v>
      </c>
      <c r="L52" s="25">
        <f>ROUND(L6+L27-L51,5)</f>
        <v>523</v>
      </c>
    </row>
    <row r="53" spans="1:12" s="12" customFormat="1" ht="12" thickBot="1" x14ac:dyDescent="0.25">
      <c r="A53" s="2" t="s">
        <v>61</v>
      </c>
      <c r="B53" s="2"/>
      <c r="C53" s="2"/>
      <c r="D53" s="2"/>
      <c r="E53" s="2"/>
      <c r="F53" s="26">
        <f>F52</f>
        <v>-156489.73000000001</v>
      </c>
      <c r="G53" s="26">
        <f>G52</f>
        <v>-39020</v>
      </c>
      <c r="H53" s="26">
        <f>ROUND((F53-G53),5)</f>
        <v>-117469.73</v>
      </c>
      <c r="I53" s="26">
        <f>I52</f>
        <v>30204.2</v>
      </c>
      <c r="J53" s="26">
        <f>J52</f>
        <v>17477</v>
      </c>
      <c r="K53" s="26">
        <f>ROUND((I53-J53),5)</f>
        <v>12727.2</v>
      </c>
      <c r="L53" s="26">
        <f>L52</f>
        <v>523</v>
      </c>
    </row>
    <row r="54" spans="1:12" ht="15.75" thickTop="1" x14ac:dyDescent="0.25"/>
    <row r="55" spans="1:12" x14ac:dyDescent="0.25">
      <c r="A55" s="17" t="s">
        <v>56</v>
      </c>
    </row>
    <row r="56" spans="1:12" x14ac:dyDescent="0.25">
      <c r="A56" s="28" t="s">
        <v>57</v>
      </c>
    </row>
    <row r="57" spans="1:12" x14ac:dyDescent="0.25">
      <c r="A57" s="28" t="s">
        <v>58</v>
      </c>
    </row>
  </sheetData>
  <pageMargins left="0.7" right="0.7" top="0.75" bottom="0.75" header="0.1" footer="0.3"/>
  <pageSetup scale="49"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304800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304800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E3DE-7ED6-4093-A1D8-446BB458317E}">
  <dimension ref="A1:G52"/>
  <sheetViews>
    <sheetView topLeftCell="A3" zoomScale="124" zoomScaleNormal="124" workbookViewId="0">
      <selection activeCell="J33" sqref="J33"/>
    </sheetView>
  </sheetViews>
  <sheetFormatPr defaultRowHeight="15" x14ac:dyDescent="0.25"/>
  <cols>
    <col min="1" max="4" width="3" style="12" customWidth="1"/>
    <col min="5" max="5" width="30" style="12" customWidth="1"/>
    <col min="6" max="6" width="13.28515625" bestFit="1" customWidth="1"/>
  </cols>
  <sheetData>
    <row r="1" spans="1:7" ht="15.75" x14ac:dyDescent="0.25">
      <c r="A1" s="29" t="s">
        <v>0</v>
      </c>
      <c r="B1" s="30"/>
      <c r="C1" s="30"/>
      <c r="D1" s="30"/>
      <c r="E1" s="30"/>
      <c r="F1" s="13"/>
    </row>
    <row r="2" spans="1:7" ht="18" x14ac:dyDescent="0.25">
      <c r="A2" s="31" t="s">
        <v>62</v>
      </c>
      <c r="B2" s="30"/>
      <c r="C2" s="30"/>
      <c r="D2" s="30"/>
      <c r="E2" s="30"/>
      <c r="F2" s="32"/>
    </row>
    <row r="3" spans="1:7" x14ac:dyDescent="0.25">
      <c r="A3" s="33" t="s">
        <v>63</v>
      </c>
      <c r="B3" s="30"/>
      <c r="C3" s="30"/>
      <c r="D3" s="30"/>
      <c r="E3" s="30"/>
      <c r="F3" s="13" t="s">
        <v>2</v>
      </c>
    </row>
    <row r="4" spans="1:7" s="16" customFormat="1" ht="15.75" thickBot="1" x14ac:dyDescent="0.3">
      <c r="A4" s="14"/>
      <c r="B4" s="14"/>
      <c r="C4" s="14"/>
      <c r="D4" s="14"/>
      <c r="E4" s="14"/>
      <c r="F4" s="34" t="s">
        <v>64</v>
      </c>
    </row>
    <row r="5" spans="1:7" ht="15.75" thickTop="1" x14ac:dyDescent="0.25">
      <c r="A5" s="2" t="s">
        <v>65</v>
      </c>
      <c r="B5" s="2"/>
      <c r="C5" s="2"/>
      <c r="D5" s="2"/>
      <c r="E5" s="2"/>
      <c r="F5" s="7"/>
    </row>
    <row r="6" spans="1:7" x14ac:dyDescent="0.25">
      <c r="A6" s="2"/>
      <c r="B6" s="2" t="s">
        <v>66</v>
      </c>
      <c r="C6" s="2"/>
      <c r="D6" s="2"/>
      <c r="E6" s="2"/>
      <c r="F6" s="7"/>
    </row>
    <row r="7" spans="1:7" x14ac:dyDescent="0.25">
      <c r="A7" s="2"/>
      <c r="B7" s="2"/>
      <c r="C7" s="2" t="s">
        <v>67</v>
      </c>
      <c r="D7" s="2"/>
      <c r="E7" s="2"/>
      <c r="F7" s="7"/>
    </row>
    <row r="8" spans="1:7" x14ac:dyDescent="0.25">
      <c r="A8" s="2"/>
      <c r="B8" s="2"/>
      <c r="C8" s="2"/>
      <c r="D8" s="2" t="s">
        <v>68</v>
      </c>
      <c r="E8" s="2"/>
      <c r="F8" s="7">
        <v>258822.6</v>
      </c>
    </row>
    <row r="9" spans="1:7" x14ac:dyDescent="0.25">
      <c r="A9" s="2"/>
      <c r="B9" s="2"/>
      <c r="C9" s="2"/>
      <c r="D9" s="2" t="s">
        <v>69</v>
      </c>
      <c r="E9" s="2"/>
      <c r="F9" s="7">
        <v>89.14</v>
      </c>
    </row>
    <row r="10" spans="1:7" x14ac:dyDescent="0.25">
      <c r="A10" s="2"/>
      <c r="B10" s="2"/>
      <c r="C10" s="2"/>
      <c r="D10" s="2" t="s">
        <v>70</v>
      </c>
      <c r="E10" s="2"/>
      <c r="F10" s="7">
        <v>302473.21999999997</v>
      </c>
    </row>
    <row r="11" spans="1:7" ht="15.75" thickBot="1" x14ac:dyDescent="0.3">
      <c r="A11" s="2"/>
      <c r="B11" s="2"/>
      <c r="C11" s="2"/>
      <c r="D11" s="2" t="s">
        <v>71</v>
      </c>
      <c r="E11" s="2"/>
      <c r="F11" s="8">
        <v>114.16</v>
      </c>
    </row>
    <row r="12" spans="1:7" x14ac:dyDescent="0.25">
      <c r="A12" s="2"/>
      <c r="B12" s="2"/>
      <c r="C12" s="2" t="s">
        <v>72</v>
      </c>
      <c r="D12" s="2"/>
      <c r="E12" s="2"/>
      <c r="F12" s="7">
        <f>ROUND(SUM(F7:F11),5)</f>
        <v>561499.12</v>
      </c>
    </row>
    <row r="13" spans="1:7" x14ac:dyDescent="0.25">
      <c r="A13" s="2"/>
      <c r="B13" s="2"/>
      <c r="C13" s="2" t="s">
        <v>73</v>
      </c>
      <c r="D13" s="2"/>
      <c r="E13" s="2"/>
      <c r="F13" s="7"/>
    </row>
    <row r="14" spans="1:7" ht="15.75" thickBot="1" x14ac:dyDescent="0.3">
      <c r="A14" s="2"/>
      <c r="B14" s="2"/>
      <c r="C14" s="2"/>
      <c r="D14" s="2" t="s">
        <v>74</v>
      </c>
      <c r="E14" s="2"/>
      <c r="F14" s="8">
        <v>4400</v>
      </c>
      <c r="G14" t="s">
        <v>111</v>
      </c>
    </row>
    <row r="15" spans="1:7" x14ac:dyDescent="0.25">
      <c r="A15" s="2"/>
      <c r="B15" s="2"/>
      <c r="C15" s="2" t="s">
        <v>75</v>
      </c>
      <c r="D15" s="2"/>
      <c r="E15" s="2"/>
      <c r="F15" s="7">
        <f>ROUND(SUM(F13:F14),5)</f>
        <v>4400</v>
      </c>
    </row>
    <row r="16" spans="1:7" x14ac:dyDescent="0.25">
      <c r="A16" s="2"/>
      <c r="B16" s="2"/>
      <c r="C16" s="2" t="s">
        <v>76</v>
      </c>
      <c r="D16" s="2"/>
      <c r="E16" s="2"/>
      <c r="F16" s="7"/>
    </row>
    <row r="17" spans="1:7" ht="15.75" thickBot="1" x14ac:dyDescent="0.3">
      <c r="A17" s="2"/>
      <c r="B17" s="2"/>
      <c r="C17" s="2"/>
      <c r="D17" s="2" t="s">
        <v>77</v>
      </c>
      <c r="E17" s="2"/>
      <c r="F17" s="7">
        <v>16683.3</v>
      </c>
    </row>
    <row r="18" spans="1:7" ht="15.75" thickBot="1" x14ac:dyDescent="0.3">
      <c r="A18" s="2"/>
      <c r="B18" s="2"/>
      <c r="C18" s="2" t="s">
        <v>78</v>
      </c>
      <c r="D18" s="2"/>
      <c r="E18" s="2"/>
      <c r="F18" s="9">
        <f>ROUND(SUM(F16:F17),5)</f>
        <v>16683.3</v>
      </c>
    </row>
    <row r="19" spans="1:7" x14ac:dyDescent="0.25">
      <c r="A19" s="2"/>
      <c r="B19" s="2" t="s">
        <v>79</v>
      </c>
      <c r="C19" s="2"/>
      <c r="D19" s="2"/>
      <c r="E19" s="2"/>
      <c r="F19" s="7">
        <f>ROUND(F6+F12+F15+F18,5)</f>
        <v>582582.42000000004</v>
      </c>
    </row>
    <row r="20" spans="1:7" x14ac:dyDescent="0.25">
      <c r="A20" s="2"/>
      <c r="B20" s="2" t="s">
        <v>80</v>
      </c>
      <c r="C20" s="2"/>
      <c r="D20" s="2"/>
      <c r="E20" s="2"/>
      <c r="F20" s="7"/>
    </row>
    <row r="21" spans="1:7" x14ac:dyDescent="0.25">
      <c r="A21" s="2"/>
      <c r="B21" s="2"/>
      <c r="C21" s="2" t="s">
        <v>81</v>
      </c>
      <c r="D21" s="2"/>
      <c r="E21" s="2"/>
      <c r="F21" s="7">
        <v>37185.35</v>
      </c>
    </row>
    <row r="22" spans="1:7" x14ac:dyDescent="0.25">
      <c r="A22" s="2"/>
      <c r="B22" s="2"/>
      <c r="C22" s="2" t="s">
        <v>82</v>
      </c>
      <c r="D22" s="2"/>
      <c r="E22" s="2"/>
      <c r="F22" s="7">
        <v>-18874.2</v>
      </c>
    </row>
    <row r="23" spans="1:7" x14ac:dyDescent="0.25">
      <c r="A23" s="2"/>
      <c r="B23" s="2"/>
      <c r="C23" s="2" t="s">
        <v>83</v>
      </c>
      <c r="D23" s="2"/>
      <c r="E23" s="2"/>
      <c r="F23" s="7">
        <v>4252.5200000000004</v>
      </c>
    </row>
    <row r="24" spans="1:7" ht="15.75" thickBot="1" x14ac:dyDescent="0.3">
      <c r="A24" s="2"/>
      <c r="B24" s="2"/>
      <c r="C24" s="2" t="s">
        <v>84</v>
      </c>
      <c r="D24" s="2"/>
      <c r="E24" s="2"/>
      <c r="F24" s="7">
        <v>-1244.0999999999999</v>
      </c>
    </row>
    <row r="25" spans="1:7" ht="15.75" thickBot="1" x14ac:dyDescent="0.3">
      <c r="A25" s="2"/>
      <c r="B25" s="2" t="s">
        <v>85</v>
      </c>
      <c r="C25" s="2"/>
      <c r="D25" s="2"/>
      <c r="E25" s="2"/>
      <c r="F25" s="10">
        <f>ROUND(SUM(F20:F24),5)</f>
        <v>21319.57</v>
      </c>
    </row>
    <row r="26" spans="1:7" s="12" customFormat="1" ht="12" thickBot="1" x14ac:dyDescent="0.25">
      <c r="A26" s="2" t="s">
        <v>86</v>
      </c>
      <c r="B26" s="2"/>
      <c r="C26" s="2"/>
      <c r="D26" s="2"/>
      <c r="E26" s="2"/>
      <c r="F26" s="11">
        <f>ROUND(F5+F19+F25,5)</f>
        <v>603901.99</v>
      </c>
    </row>
    <row r="27" spans="1:7" ht="15.75" thickTop="1" x14ac:dyDescent="0.25">
      <c r="A27" s="2" t="s">
        <v>87</v>
      </c>
      <c r="B27" s="2"/>
      <c r="C27" s="2"/>
      <c r="D27" s="2"/>
      <c r="E27" s="2"/>
      <c r="F27" s="7"/>
    </row>
    <row r="28" spans="1:7" x14ac:dyDescent="0.25">
      <c r="A28" s="2"/>
      <c r="B28" s="2" t="s">
        <v>88</v>
      </c>
      <c r="C28" s="2"/>
      <c r="D28" s="2"/>
      <c r="E28" s="2"/>
      <c r="F28" s="7"/>
    </row>
    <row r="29" spans="1:7" x14ac:dyDescent="0.25">
      <c r="A29" s="2"/>
      <c r="B29" s="2"/>
      <c r="C29" s="2" t="s">
        <v>89</v>
      </c>
      <c r="D29" s="2"/>
      <c r="E29" s="2"/>
      <c r="F29" s="7"/>
    </row>
    <row r="30" spans="1:7" x14ac:dyDescent="0.25">
      <c r="A30" s="2"/>
      <c r="B30" s="2"/>
      <c r="C30" s="2"/>
      <c r="D30" s="2" t="s">
        <v>90</v>
      </c>
      <c r="E30" s="2"/>
      <c r="F30" s="7"/>
    </row>
    <row r="31" spans="1:7" ht="15.75" thickBot="1" x14ac:dyDescent="0.3">
      <c r="A31" s="2"/>
      <c r="B31" s="2"/>
      <c r="C31" s="2"/>
      <c r="D31" s="2"/>
      <c r="E31" s="2" t="s">
        <v>91</v>
      </c>
      <c r="F31" s="8">
        <v>37697.910000000003</v>
      </c>
      <c r="G31" t="s">
        <v>112</v>
      </c>
    </row>
    <row r="32" spans="1:7" x14ac:dyDescent="0.25">
      <c r="A32" s="2"/>
      <c r="B32" s="2"/>
      <c r="C32" s="2"/>
      <c r="D32" s="2" t="s">
        <v>92</v>
      </c>
      <c r="E32" s="2"/>
      <c r="F32" s="7">
        <f>ROUND(SUM(F30:F31),5)</f>
        <v>37697.910000000003</v>
      </c>
    </row>
    <row r="33" spans="1:6" x14ac:dyDescent="0.25">
      <c r="A33" s="2"/>
      <c r="B33" s="2"/>
      <c r="C33" s="2"/>
      <c r="D33" s="2" t="s">
        <v>93</v>
      </c>
      <c r="E33" s="2"/>
      <c r="F33" s="7"/>
    </row>
    <row r="34" spans="1:6" x14ac:dyDescent="0.25">
      <c r="A34" s="2"/>
      <c r="B34" s="2"/>
      <c r="C34" s="2"/>
      <c r="D34" s="2"/>
      <c r="E34" s="2" t="s">
        <v>94</v>
      </c>
      <c r="F34" s="7">
        <v>321.3</v>
      </c>
    </row>
    <row r="35" spans="1:6" x14ac:dyDescent="0.25">
      <c r="A35" s="2"/>
      <c r="B35" s="2"/>
      <c r="C35" s="2"/>
      <c r="D35" s="2"/>
      <c r="E35" s="2" t="s">
        <v>95</v>
      </c>
      <c r="F35" s="7">
        <v>-18.41</v>
      </c>
    </row>
    <row r="36" spans="1:6" ht="15.75" thickBot="1" x14ac:dyDescent="0.3">
      <c r="A36" s="2"/>
      <c r="B36" s="2"/>
      <c r="C36" s="2"/>
      <c r="D36" s="2"/>
      <c r="E36" s="2" t="s">
        <v>96</v>
      </c>
      <c r="F36" s="8">
        <v>368.29</v>
      </c>
    </row>
    <row r="37" spans="1:6" x14ac:dyDescent="0.25">
      <c r="A37" s="2"/>
      <c r="B37" s="2"/>
      <c r="C37" s="2"/>
      <c r="D37" s="2" t="s">
        <v>97</v>
      </c>
      <c r="E37" s="2"/>
      <c r="F37" s="7">
        <f>ROUND(SUM(F33:F36),5)</f>
        <v>671.18</v>
      </c>
    </row>
    <row r="38" spans="1:6" x14ac:dyDescent="0.25">
      <c r="A38" s="2"/>
      <c r="B38" s="2"/>
      <c r="C38" s="2"/>
      <c r="D38" s="2" t="s">
        <v>98</v>
      </c>
      <c r="E38" s="2"/>
      <c r="F38" s="7"/>
    </row>
    <row r="39" spans="1:6" x14ac:dyDescent="0.25">
      <c r="A39" s="2"/>
      <c r="B39" s="2"/>
      <c r="C39" s="2"/>
      <c r="D39" s="2"/>
      <c r="E39" s="2" t="s">
        <v>99</v>
      </c>
      <c r="F39" s="7">
        <v>170000</v>
      </c>
    </row>
    <row r="40" spans="1:6" x14ac:dyDescent="0.25">
      <c r="A40" s="2"/>
      <c r="B40" s="2"/>
      <c r="C40" s="2"/>
      <c r="D40" s="2"/>
      <c r="E40" s="2" t="s">
        <v>100</v>
      </c>
      <c r="F40" s="7">
        <v>25387.77</v>
      </c>
    </row>
    <row r="41" spans="1:6" ht="15.75" thickBot="1" x14ac:dyDescent="0.3">
      <c r="A41" s="2"/>
      <c r="B41" s="2"/>
      <c r="C41" s="2"/>
      <c r="D41" s="2"/>
      <c r="E41" s="2" t="s">
        <v>101</v>
      </c>
      <c r="F41" s="7">
        <v>-9222.18</v>
      </c>
    </row>
    <row r="42" spans="1:6" ht="15.75" thickBot="1" x14ac:dyDescent="0.3">
      <c r="A42" s="2"/>
      <c r="B42" s="2"/>
      <c r="C42" s="2"/>
      <c r="D42" s="2" t="s">
        <v>102</v>
      </c>
      <c r="E42" s="2"/>
      <c r="F42" s="10">
        <f>ROUND(SUM(F38:F41),5)</f>
        <v>186165.59</v>
      </c>
    </row>
    <row r="43" spans="1:6" ht="15.75" thickBot="1" x14ac:dyDescent="0.3">
      <c r="A43" s="2"/>
      <c r="B43" s="2"/>
      <c r="C43" s="2" t="s">
        <v>103</v>
      </c>
      <c r="D43" s="2"/>
      <c r="E43" s="2"/>
      <c r="F43" s="9">
        <f>ROUND(F29+F32+F37+F42,5)</f>
        <v>224534.68</v>
      </c>
    </row>
    <row r="44" spans="1:6" x14ac:dyDescent="0.25">
      <c r="A44" s="2"/>
      <c r="B44" s="2" t="s">
        <v>104</v>
      </c>
      <c r="C44" s="2"/>
      <c r="D44" s="2"/>
      <c r="E44" s="2"/>
      <c r="F44" s="7">
        <f>ROUND(F28+F43,5)</f>
        <v>224534.68</v>
      </c>
    </row>
    <row r="45" spans="1:6" x14ac:dyDescent="0.25">
      <c r="A45" s="2"/>
      <c r="B45" s="2" t="s">
        <v>105</v>
      </c>
      <c r="C45" s="2"/>
      <c r="D45" s="2"/>
      <c r="E45" s="2"/>
      <c r="F45" s="7"/>
    </row>
    <row r="46" spans="1:6" x14ac:dyDescent="0.25">
      <c r="A46" s="2"/>
      <c r="B46" s="2"/>
      <c r="C46" s="2" t="s">
        <v>106</v>
      </c>
      <c r="D46" s="2"/>
      <c r="E46" s="2"/>
      <c r="F46" s="7">
        <v>25000</v>
      </c>
    </row>
    <row r="47" spans="1:6" x14ac:dyDescent="0.25">
      <c r="A47" s="2"/>
      <c r="B47" s="2"/>
      <c r="C47" s="2" t="s">
        <v>107</v>
      </c>
      <c r="D47" s="2"/>
      <c r="E47" s="2"/>
      <c r="F47" s="7">
        <v>320181.11</v>
      </c>
    </row>
    <row r="48" spans="1:6" x14ac:dyDescent="0.25">
      <c r="A48" s="2"/>
      <c r="B48" s="2"/>
      <c r="C48" s="2" t="s">
        <v>108</v>
      </c>
      <c r="D48" s="2"/>
      <c r="E48" s="2"/>
      <c r="F48" s="7">
        <v>3982</v>
      </c>
    </row>
    <row r="49" spans="1:6" ht="15.75" thickBot="1" x14ac:dyDescent="0.3">
      <c r="A49" s="2"/>
      <c r="B49" s="2"/>
      <c r="C49" s="2" t="s">
        <v>52</v>
      </c>
      <c r="D49" s="2"/>
      <c r="E49" s="2"/>
      <c r="F49" s="7">
        <v>30204.2</v>
      </c>
    </row>
    <row r="50" spans="1:6" ht="15.75" thickBot="1" x14ac:dyDescent="0.3">
      <c r="A50" s="2"/>
      <c r="B50" s="2" t="s">
        <v>109</v>
      </c>
      <c r="C50" s="2"/>
      <c r="D50" s="2"/>
      <c r="E50" s="2"/>
      <c r="F50" s="10">
        <f>ROUND(SUM(F45:F49),5)</f>
        <v>379367.31</v>
      </c>
    </row>
    <row r="51" spans="1:6" s="12" customFormat="1" ht="12" thickBot="1" x14ac:dyDescent="0.25">
      <c r="A51" s="2" t="s">
        <v>110</v>
      </c>
      <c r="B51" s="2"/>
      <c r="C51" s="2"/>
      <c r="D51" s="2"/>
      <c r="E51" s="2"/>
      <c r="F51" s="11">
        <f>ROUND(F27+F44+F50,5)</f>
        <v>603901.99</v>
      </c>
    </row>
    <row r="52" spans="1:6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B8F5-AFD9-4926-AD6B-5F66C9636AC3}">
  <dimension ref="A1:I18"/>
  <sheetViews>
    <sheetView workbookViewId="0">
      <selection activeCell="J19" sqref="J19"/>
    </sheetView>
  </sheetViews>
  <sheetFormatPr defaultRowHeight="15" x14ac:dyDescent="0.25"/>
  <cols>
    <col min="1" max="1" width="3" style="12" customWidth="1"/>
    <col min="2" max="2" width="33.5703125" style="12" customWidth="1"/>
    <col min="3" max="3" width="8.140625" bestFit="1" customWidth="1"/>
    <col min="4" max="4" width="9" bestFit="1" customWidth="1"/>
    <col min="5" max="6" width="6" bestFit="1" customWidth="1"/>
    <col min="7" max="7" width="8.140625" bestFit="1" customWidth="1"/>
    <col min="8" max="8" width="13.42578125" bestFit="1" customWidth="1"/>
  </cols>
  <sheetData>
    <row r="1" spans="1:9" ht="15.75" x14ac:dyDescent="0.25">
      <c r="A1" s="29" t="s">
        <v>0</v>
      </c>
      <c r="B1" s="30"/>
      <c r="C1" s="1"/>
      <c r="D1" s="1"/>
      <c r="E1" s="1"/>
      <c r="F1" s="1"/>
      <c r="G1" s="1"/>
      <c r="H1" s="13"/>
    </row>
    <row r="2" spans="1:9" ht="18" x14ac:dyDescent="0.25">
      <c r="A2" s="31" t="s">
        <v>113</v>
      </c>
      <c r="B2" s="30"/>
      <c r="C2" s="1"/>
      <c r="D2" s="1"/>
      <c r="E2" s="1"/>
      <c r="F2" s="1"/>
      <c r="G2" s="1"/>
      <c r="H2" s="32">
        <v>45523</v>
      </c>
    </row>
    <row r="3" spans="1:9" x14ac:dyDescent="0.25">
      <c r="A3" s="33" t="s">
        <v>63</v>
      </c>
      <c r="B3" s="30"/>
      <c r="C3" s="1"/>
      <c r="D3" s="1"/>
      <c r="E3" s="1"/>
      <c r="F3" s="1"/>
      <c r="G3" s="1"/>
      <c r="H3" s="13" t="s">
        <v>114</v>
      </c>
    </row>
    <row r="4" spans="1:9" s="16" customFormat="1" ht="15.75" thickBot="1" x14ac:dyDescent="0.3">
      <c r="A4" s="14"/>
      <c r="B4" s="14"/>
      <c r="C4" s="34" t="s">
        <v>115</v>
      </c>
      <c r="D4" s="34" t="s">
        <v>116</v>
      </c>
      <c r="E4" s="34" t="s">
        <v>117</v>
      </c>
      <c r="F4" s="34" t="s">
        <v>118</v>
      </c>
      <c r="G4" s="34" t="s">
        <v>119</v>
      </c>
      <c r="H4" s="34" t="s">
        <v>120</v>
      </c>
    </row>
    <row r="5" spans="1:9" ht="15.75" thickTop="1" x14ac:dyDescent="0.25">
      <c r="A5" s="2"/>
      <c r="B5" s="2" t="s">
        <v>121</v>
      </c>
      <c r="C5" s="19">
        <v>106.31</v>
      </c>
      <c r="D5" s="19">
        <v>0</v>
      </c>
      <c r="E5" s="19">
        <v>0</v>
      </c>
      <c r="F5" s="19">
        <v>0</v>
      </c>
      <c r="G5" s="19">
        <v>0</v>
      </c>
      <c r="H5" s="19">
        <f>ROUND(SUM(C5:G5),5)</f>
        <v>106.31</v>
      </c>
    </row>
    <row r="6" spans="1:9" x14ac:dyDescent="0.25">
      <c r="A6" s="2"/>
      <c r="B6" s="2" t="s">
        <v>122</v>
      </c>
      <c r="C6" s="19">
        <v>705.23</v>
      </c>
      <c r="D6" s="19">
        <v>0</v>
      </c>
      <c r="E6" s="19">
        <v>0</v>
      </c>
      <c r="F6" s="19">
        <v>0</v>
      </c>
      <c r="G6" s="19">
        <v>0</v>
      </c>
      <c r="H6" s="19">
        <f>ROUND(SUM(C6:G6),5)</f>
        <v>705.23</v>
      </c>
    </row>
    <row r="7" spans="1:9" x14ac:dyDescent="0.25">
      <c r="A7" s="2"/>
      <c r="B7" s="2" t="s">
        <v>123</v>
      </c>
      <c r="C7" s="19">
        <v>500</v>
      </c>
      <c r="D7" s="19">
        <v>0</v>
      </c>
      <c r="E7" s="19">
        <v>0</v>
      </c>
      <c r="F7" s="19">
        <v>0</v>
      </c>
      <c r="G7" s="19">
        <v>0</v>
      </c>
      <c r="H7" s="19">
        <f>ROUND(SUM(C7:G7),5)</f>
        <v>500</v>
      </c>
    </row>
    <row r="8" spans="1:9" x14ac:dyDescent="0.25">
      <c r="A8" s="2"/>
      <c r="B8" s="2" t="s">
        <v>124</v>
      </c>
      <c r="C8" s="19">
        <v>250</v>
      </c>
      <c r="D8" s="19">
        <v>0</v>
      </c>
      <c r="E8" s="19">
        <v>0</v>
      </c>
      <c r="F8" s="19">
        <v>0</v>
      </c>
      <c r="G8" s="19">
        <v>0</v>
      </c>
      <c r="H8" s="19">
        <f>ROUND(SUM(C8:G8),5)</f>
        <v>250</v>
      </c>
    </row>
    <row r="9" spans="1:9" x14ac:dyDescent="0.25">
      <c r="A9" s="2"/>
      <c r="B9" s="2" t="s">
        <v>125</v>
      </c>
      <c r="C9" s="19">
        <v>250</v>
      </c>
      <c r="D9" s="19">
        <v>0</v>
      </c>
      <c r="E9" s="19">
        <v>0</v>
      </c>
      <c r="F9" s="19">
        <v>0</v>
      </c>
      <c r="G9" s="19">
        <v>0</v>
      </c>
      <c r="H9" s="19">
        <f>ROUND(SUM(C9:G9),5)</f>
        <v>250</v>
      </c>
    </row>
    <row r="10" spans="1:9" x14ac:dyDescent="0.25">
      <c r="A10" s="2"/>
      <c r="B10" s="2" t="s">
        <v>126</v>
      </c>
      <c r="C10" s="19">
        <v>0</v>
      </c>
      <c r="D10" s="19">
        <v>0</v>
      </c>
      <c r="E10" s="19">
        <v>0</v>
      </c>
      <c r="F10" s="19">
        <v>0</v>
      </c>
      <c r="G10" s="19">
        <v>1989.01</v>
      </c>
      <c r="H10" s="19">
        <f>ROUND(SUM(C10:G10),5)</f>
        <v>1989.01</v>
      </c>
    </row>
    <row r="11" spans="1:9" x14ac:dyDescent="0.25">
      <c r="A11" s="2"/>
      <c r="B11" s="2" t="s">
        <v>127</v>
      </c>
      <c r="C11" s="19">
        <v>250</v>
      </c>
      <c r="D11" s="19">
        <v>0</v>
      </c>
      <c r="E11" s="19">
        <v>0</v>
      </c>
      <c r="F11" s="19">
        <v>0</v>
      </c>
      <c r="G11" s="19">
        <v>0</v>
      </c>
      <c r="H11" s="19">
        <f>ROUND(SUM(C11:G11),5)</f>
        <v>250</v>
      </c>
    </row>
    <row r="12" spans="1:9" x14ac:dyDescent="0.25">
      <c r="A12" s="2"/>
      <c r="B12" s="2" t="s">
        <v>128</v>
      </c>
      <c r="C12" s="19">
        <v>0</v>
      </c>
      <c r="D12" s="19">
        <v>500</v>
      </c>
      <c r="E12" s="19">
        <v>0</v>
      </c>
      <c r="F12" s="19">
        <v>0</v>
      </c>
      <c r="G12" s="19">
        <v>0</v>
      </c>
      <c r="H12" s="19">
        <f>ROUND(SUM(C12:G12),5)</f>
        <v>500</v>
      </c>
    </row>
    <row r="13" spans="1:9" x14ac:dyDescent="0.25">
      <c r="A13" s="2"/>
      <c r="B13" s="2" t="s">
        <v>129</v>
      </c>
      <c r="C13" s="19">
        <v>250</v>
      </c>
      <c r="D13" s="19">
        <v>0</v>
      </c>
      <c r="E13" s="19">
        <v>0</v>
      </c>
      <c r="F13" s="19">
        <v>0</v>
      </c>
      <c r="G13" s="19">
        <v>0</v>
      </c>
      <c r="H13" s="19">
        <f>ROUND(SUM(C13:G13),5)</f>
        <v>250</v>
      </c>
    </row>
    <row r="14" spans="1:9" x14ac:dyDescent="0.25">
      <c r="A14" s="2"/>
      <c r="B14" s="2" t="s">
        <v>130</v>
      </c>
      <c r="C14" s="19">
        <v>97.36</v>
      </c>
      <c r="D14" s="19">
        <v>0</v>
      </c>
      <c r="E14" s="19">
        <v>0</v>
      </c>
      <c r="F14" s="19">
        <v>0</v>
      </c>
      <c r="G14" s="19">
        <v>0</v>
      </c>
      <c r="H14" s="19">
        <f>ROUND(SUM(C14:G14),5)</f>
        <v>97.36</v>
      </c>
    </row>
    <row r="15" spans="1:9" x14ac:dyDescent="0.25">
      <c r="A15" s="2"/>
      <c r="B15" s="2" t="s">
        <v>131</v>
      </c>
      <c r="C15" s="19">
        <v>0</v>
      </c>
      <c r="D15" s="19">
        <v>32550</v>
      </c>
      <c r="E15" s="19">
        <v>0</v>
      </c>
      <c r="F15" s="19">
        <v>0</v>
      </c>
      <c r="G15" s="19">
        <v>0</v>
      </c>
      <c r="H15" s="19">
        <f>ROUND(SUM(C15:G15),5)</f>
        <v>32550</v>
      </c>
      <c r="I15" t="s">
        <v>133</v>
      </c>
    </row>
    <row r="16" spans="1:9" ht="15.75" thickBot="1" x14ac:dyDescent="0.3">
      <c r="A16" s="2"/>
      <c r="B16" s="2" t="s">
        <v>132</v>
      </c>
      <c r="C16" s="19">
        <v>250</v>
      </c>
      <c r="D16" s="19">
        <v>0</v>
      </c>
      <c r="E16" s="19">
        <v>0</v>
      </c>
      <c r="F16" s="19">
        <v>0</v>
      </c>
      <c r="G16" s="19">
        <v>0</v>
      </c>
      <c r="H16" s="19">
        <f>ROUND(SUM(C16:G16),5)</f>
        <v>250</v>
      </c>
    </row>
    <row r="17" spans="1:8" s="12" customFormat="1" ht="12" thickBot="1" x14ac:dyDescent="0.25">
      <c r="A17" s="2" t="s">
        <v>120</v>
      </c>
      <c r="B17" s="2"/>
      <c r="C17" s="20">
        <f>ROUND(SUM(C5:C16),5)</f>
        <v>2658.9</v>
      </c>
      <c r="D17" s="20">
        <f>ROUND(SUM(D5:D16),5)</f>
        <v>33050</v>
      </c>
      <c r="E17" s="20">
        <f>ROUND(SUM(E5:E16),5)</f>
        <v>0</v>
      </c>
      <c r="F17" s="20">
        <f>ROUND(SUM(F5:F16),5)</f>
        <v>0</v>
      </c>
      <c r="G17" s="20">
        <f>ROUND(SUM(G5:G16),5)</f>
        <v>1989.01</v>
      </c>
      <c r="H17" s="20">
        <f>ROUND(SUM(C17:G17),5)</f>
        <v>37697.910000000003</v>
      </c>
    </row>
    <row r="18" spans="1:8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July and YTD P&amp;L</vt:lpstr>
      <vt:lpstr>Balance sheet</vt:lpstr>
      <vt:lpstr>AP</vt:lpstr>
      <vt:lpstr>'July and YTD 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Soleimani</dc:creator>
  <cp:lastModifiedBy>Mona Soleimani</cp:lastModifiedBy>
  <dcterms:created xsi:type="dcterms:W3CDTF">2024-08-19T18:22:23Z</dcterms:created>
  <dcterms:modified xsi:type="dcterms:W3CDTF">2024-08-19T18:37:22Z</dcterms:modified>
</cp:coreProperties>
</file>