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ropbox\Skills Canada Financial statements\2025 Financials\3-November 2024\"/>
    </mc:Choice>
  </mc:AlternateContent>
  <xr:revisionPtr revIDLastSave="0" documentId="13_ncr:1_{5FB14DA8-25DB-429C-BC11-42FC0806A00C}" xr6:coauthVersionLast="47" xr6:coauthVersionMax="47" xr10:uidLastSave="{00000000-0000-0000-0000-000000000000}"/>
  <bookViews>
    <workbookView xWindow="28680" yWindow="-120" windowWidth="29040" windowHeight="15720" xr2:uid="{E0A608B2-121B-412A-A567-8FA6C8EC84FE}"/>
  </bookViews>
  <sheets>
    <sheet name="Nov &amp; YTD" sheetId="1" r:id="rId1"/>
    <sheet name="Balance sheet" sheetId="2" r:id="rId2"/>
    <sheet name="Accounts payable" sheetId="3" r:id="rId3"/>
  </sheets>
  <definedNames>
    <definedName name="_xlnm.Print_Titles" localSheetId="0">'Nov &amp; YTD'!$A:$E,'Nov &amp; YTD'!$4:$5</definedName>
    <definedName name="QB_BASIS_4" localSheetId="0" hidden="1">'Nov &amp; YTD'!$L$3</definedName>
    <definedName name="QB_COLUMN_59200" localSheetId="0" hidden="1">'Nov &amp; YTD'!$F$5</definedName>
    <definedName name="QB_COLUMN_62230" localSheetId="0" hidden="1">'Nov &amp; YTD'!$I$5</definedName>
    <definedName name="QB_COLUMN_63620" localSheetId="0" hidden="1">'Nov &amp; YTD'!$H$5</definedName>
    <definedName name="QB_COLUMN_63650" localSheetId="0" hidden="1">'Nov &amp; YTD'!$K$5</definedName>
    <definedName name="QB_COLUMN_76210" localSheetId="0" hidden="1">'Nov &amp; YTD'!$G$5</definedName>
    <definedName name="QB_COLUMN_76240" localSheetId="0" hidden="1">'Nov &amp; YTD'!$J$5</definedName>
    <definedName name="QB_COLUMN_76260" localSheetId="0" hidden="1">'Nov &amp; YTD'!$L$5</definedName>
    <definedName name="QB_COMPANY_0" localSheetId="0" hidden="1">'Nov &amp; YTD'!$A$1</definedName>
    <definedName name="QB_DATA_0" localSheetId="0" hidden="1">'Nov &amp; YTD'!$8:$8,'Nov &amp; YTD'!$9:$9,'Nov &amp; YTD'!$10:$10,'Nov &amp; YTD'!$11:$11,'Nov &amp; YTD'!$12:$12,'Nov &amp; YTD'!$13:$13,'Nov &amp; YTD'!$14:$14,'Nov &amp; YTD'!$15:$15,'Nov &amp; YTD'!$18:$18,'Nov &amp; YTD'!$19:$19,'Nov &amp; YTD'!$20:$20,'Nov &amp; YTD'!$21:$21,'Nov &amp; YTD'!$22:$22,'Nov &amp; YTD'!$26:$26,'Nov &amp; YTD'!$27:$27,'Nov &amp; YTD'!$28:$28</definedName>
    <definedName name="QB_DATA_1" localSheetId="0" hidden="1">'Nov &amp; YTD'!$29:$29,'Nov &amp; YTD'!$30:$30,'Nov &amp; YTD'!$31:$31,'Nov &amp; YTD'!$32:$32,'Nov &amp; YTD'!$33:$33,'Nov &amp; YTD'!$34:$34,'Nov &amp; YTD'!$35:$35,'Nov &amp; YTD'!$36:$36,'Nov &amp; YTD'!$37:$37,'Nov &amp; YTD'!$38:$38,'Nov &amp; YTD'!$39:$39,'Nov &amp; YTD'!$40:$40,'Nov &amp; YTD'!$41:$41,'Nov &amp; YTD'!$42:$42,'Nov &amp; YTD'!$43:$43,'Nov &amp; YTD'!$44:$44</definedName>
    <definedName name="QB_DATE_1" localSheetId="0" hidden="1">'Nov &amp; YTD'!$L$2</definedName>
    <definedName name="QB_FORMULA_0" localSheetId="0" hidden="1">'Nov &amp; YTD'!$H$8,'Nov &amp; YTD'!$K$8,'Nov &amp; YTD'!$H$9,'Nov &amp; YTD'!$K$9,'Nov &amp; YTD'!$H$10,'Nov &amp; YTD'!$K$10,'Nov &amp; YTD'!$H$11,'Nov &amp; YTD'!$K$11,'Nov &amp; YTD'!$H$12,'Nov &amp; YTD'!$K$12,'Nov &amp; YTD'!$H$13,'Nov &amp; YTD'!$K$13,'Nov &amp; YTD'!$H$14,'Nov &amp; YTD'!$K$14,'Nov &amp; YTD'!$H$15,'Nov &amp; YTD'!$K$15</definedName>
    <definedName name="QB_FORMULA_1" localSheetId="0" hidden="1">'Nov &amp; YTD'!$F$16,'Nov &amp; YTD'!$G$16,'Nov &amp; YTD'!$H$16,'Nov &amp; YTD'!$I$16,'Nov &amp; YTD'!$J$16,'Nov &amp; YTD'!$K$16,'Nov &amp; YTD'!$L$16,'Nov &amp; YTD'!$H$18,'Nov &amp; YTD'!$K$18,'Nov &amp; YTD'!$H$19,'Nov &amp; YTD'!$K$19,'Nov &amp; YTD'!$H$20,'Nov &amp; YTD'!$K$20,'Nov &amp; YTD'!$H$21,'Nov &amp; YTD'!$K$21,'Nov &amp; YTD'!$H$22</definedName>
    <definedName name="QB_FORMULA_2" localSheetId="0" hidden="1">'Nov &amp; YTD'!$K$22,'Nov &amp; YTD'!$F$23,'Nov &amp; YTD'!$G$23,'Nov &amp; YTD'!$H$23,'Nov &amp; YTD'!$I$23,'Nov &amp; YTD'!$J$23,'Nov &amp; YTD'!$K$23,'Nov &amp; YTD'!$L$23,'Nov &amp; YTD'!$F$24,'Nov &amp; YTD'!$G$24,'Nov &amp; YTD'!$H$24,'Nov &amp; YTD'!$I$24,'Nov &amp; YTD'!$J$24,'Nov &amp; YTD'!$K$24,'Nov &amp; YTD'!$L$24,'Nov &amp; YTD'!$H$26</definedName>
    <definedName name="QB_FORMULA_3" localSheetId="0" hidden="1">'Nov &amp; YTD'!$K$26,'Nov &amp; YTD'!$H$27,'Nov &amp; YTD'!$K$27,'Nov &amp; YTD'!$H$28,'Nov &amp; YTD'!$K$28,'Nov &amp; YTD'!$H$29,'Nov &amp; YTD'!$K$29,'Nov &amp; YTD'!$H$30,'Nov &amp; YTD'!$K$30,'Nov &amp; YTD'!$H$31,'Nov &amp; YTD'!$K$31,'Nov &amp; YTD'!$H$32,'Nov &amp; YTD'!$K$32,'Nov &amp; YTD'!$H$33,'Nov &amp; YTD'!$K$33,'Nov &amp; YTD'!$H$34</definedName>
    <definedName name="QB_FORMULA_4" localSheetId="0" hidden="1">'Nov &amp; YTD'!$K$34,'Nov &amp; YTD'!$H$35,'Nov &amp; YTD'!$K$35,'Nov &amp; YTD'!$H$36,'Nov &amp; YTD'!$K$36,'Nov &amp; YTD'!$H$37,'Nov &amp; YTD'!$K$37,'Nov &amp; YTD'!$H$38,'Nov &amp; YTD'!$K$38,'Nov &amp; YTD'!$H$39,'Nov &amp; YTD'!$K$39,'Nov &amp; YTD'!$H$40,'Nov &amp; YTD'!$K$40,'Nov &amp; YTD'!$H$41,'Nov &amp; YTD'!$K$41,'Nov &amp; YTD'!$H$42</definedName>
    <definedName name="QB_FORMULA_5" localSheetId="0" hidden="1">'Nov &amp; YTD'!$K$42,'Nov &amp; YTD'!$H$43,'Nov &amp; YTD'!$K$43,'Nov &amp; YTD'!$H$44,'Nov &amp; YTD'!$K$44,'Nov &amp; YTD'!$F$45,'Nov &amp; YTD'!$G$45,'Nov &amp; YTD'!$H$45,'Nov &amp; YTD'!$I$45,'Nov &amp; YTD'!$J$45,'Nov &amp; YTD'!$K$45,'Nov &amp; YTD'!$L$45,'Nov &amp; YTD'!$F$46,'Nov &amp; YTD'!$G$46,'Nov &amp; YTD'!$H$46,'Nov &amp; YTD'!$I$46</definedName>
    <definedName name="QB_FORMULA_6" localSheetId="0" hidden="1">'Nov &amp; YTD'!$J$46,'Nov &amp; YTD'!$K$46,'Nov &amp; YTD'!$L$46,'Nov &amp; YTD'!$F$47,'Nov &amp; YTD'!$G$47,'Nov &amp; YTD'!$H$47,'Nov &amp; YTD'!$I$47,'Nov &amp; YTD'!$J$47,'Nov &amp; YTD'!$K$47,'Nov &amp; YTD'!$L$47</definedName>
    <definedName name="QB_ROW_106240" localSheetId="0" hidden="1">'Nov &amp; YTD'!$E$9</definedName>
    <definedName name="QB_ROW_108240" localSheetId="0" hidden="1">'Nov &amp; YTD'!$E$10</definedName>
    <definedName name="QB_ROW_112240" localSheetId="0" hidden="1">'Nov &amp; YTD'!$E$11</definedName>
    <definedName name="QB_ROW_122240" localSheetId="0" hidden="1">'Nov &amp; YTD'!$E$40</definedName>
    <definedName name="QB_ROW_123240" localSheetId="0" hidden="1">'Nov &amp; YTD'!$E$44</definedName>
    <definedName name="QB_ROW_124240" localSheetId="0" hidden="1">'Nov &amp; YTD'!$E$43</definedName>
    <definedName name="QB_ROW_127240" localSheetId="0" hidden="1">'Nov &amp; YTD'!$E$38</definedName>
    <definedName name="QB_ROW_132240" localSheetId="0" hidden="1">'Nov &amp; YTD'!$E$27</definedName>
    <definedName name="QB_ROW_135240" localSheetId="0" hidden="1">'Nov &amp; YTD'!$E$28</definedName>
    <definedName name="QB_ROW_136240" localSheetId="0" hidden="1">'Nov &amp; YTD'!$E$31</definedName>
    <definedName name="QB_ROW_157340" localSheetId="0" hidden="1">'Nov &amp; YTD'!$E$20</definedName>
    <definedName name="QB_ROW_161240" localSheetId="0" hidden="1">'Nov &amp; YTD'!$E$21</definedName>
    <definedName name="QB_ROW_163240" localSheetId="0" hidden="1">'Nov &amp; YTD'!$E$22</definedName>
    <definedName name="QB_ROW_170240" localSheetId="0" hidden="1">'Nov &amp; YTD'!$E$29</definedName>
    <definedName name="QB_ROW_18301" localSheetId="0" hidden="1">'Nov &amp; YTD'!$A$47</definedName>
    <definedName name="QB_ROW_19011" localSheetId="0" hidden="1">'Nov &amp; YTD'!$B$6</definedName>
    <definedName name="QB_ROW_19311" localSheetId="0" hidden="1">'Nov &amp; YTD'!$B$46</definedName>
    <definedName name="QB_ROW_20031" localSheetId="0" hidden="1">'Nov &amp; YTD'!$D$7</definedName>
    <definedName name="QB_ROW_20331" localSheetId="0" hidden="1">'Nov &amp; YTD'!$D$16</definedName>
    <definedName name="QB_ROW_21031" localSheetId="0" hidden="1">'Nov &amp; YTD'!$D$25</definedName>
    <definedName name="QB_ROW_21331" localSheetId="0" hidden="1">'Nov &amp; YTD'!$D$45</definedName>
    <definedName name="QB_ROW_25240" localSheetId="0" hidden="1">'Nov &amp; YTD'!$E$36</definedName>
    <definedName name="QB_ROW_266240" localSheetId="0" hidden="1">'Nov &amp; YTD'!$E$30</definedName>
    <definedName name="QB_ROW_267240" localSheetId="0" hidden="1">'Nov &amp; YTD'!$E$32</definedName>
    <definedName name="QB_ROW_273240" localSheetId="0" hidden="1">'Nov &amp; YTD'!$E$42</definedName>
    <definedName name="QB_ROW_279240" localSheetId="0" hidden="1">'Nov &amp; YTD'!$E$39</definedName>
    <definedName name="QB_ROW_293240" localSheetId="0" hidden="1">'Nov &amp; YTD'!$E$41</definedName>
    <definedName name="QB_ROW_299240" localSheetId="0" hidden="1">'Nov &amp; YTD'!$E$18</definedName>
    <definedName name="QB_ROW_301240" localSheetId="0" hidden="1">'Nov &amp; YTD'!$E$19</definedName>
    <definedName name="QB_ROW_30240" localSheetId="0" hidden="1">'Nov &amp; YTD'!$E$12</definedName>
    <definedName name="QB_ROW_314240" localSheetId="0" hidden="1">'Nov &amp; YTD'!$E$8</definedName>
    <definedName name="QB_ROW_32240" localSheetId="0" hidden="1">'Nov &amp; YTD'!$E$13</definedName>
    <definedName name="QB_ROW_329240" localSheetId="0" hidden="1">'Nov &amp; YTD'!$E$26</definedName>
    <definedName name="QB_ROW_59240" localSheetId="0" hidden="1">'Nov &amp; YTD'!$E$34</definedName>
    <definedName name="QB_ROW_60240" localSheetId="0" hidden="1">'Nov &amp; YTD'!$E$35</definedName>
    <definedName name="QB_ROW_61240" localSheetId="0" hidden="1">'Nov &amp; YTD'!$E$33</definedName>
    <definedName name="QB_ROW_62240" localSheetId="0" hidden="1">'Nov &amp; YTD'!$E$37</definedName>
    <definedName name="QB_ROW_69240" localSheetId="0" hidden="1">'Nov &amp; YTD'!$E$14</definedName>
    <definedName name="QB_ROW_73240" localSheetId="0" hidden="1">'Nov &amp; YTD'!$E$15</definedName>
    <definedName name="QB_ROW_86321" localSheetId="0" hidden="1">'Nov &amp; YTD'!$C$24</definedName>
    <definedName name="QB_ROW_87031" localSheetId="0" hidden="1">'Nov &amp; YTD'!$D$17</definedName>
    <definedName name="QB_ROW_87331" localSheetId="0" hidden="1">'Nov &amp; YTD'!$D$23</definedName>
    <definedName name="QB_SUBTITLE_3" localSheetId="0" hidden="1">'Nov &amp; YTD'!$A$3</definedName>
    <definedName name="QB_TIME_5" localSheetId="0" hidden="1">'Nov &amp; YTD'!$L$1</definedName>
    <definedName name="QB_TITLE_2" localSheetId="0" hidden="1">'Nov &amp; YTD'!$A$2</definedName>
    <definedName name="QBCANSUPPORTUPDATE" localSheetId="0">TRUE</definedName>
    <definedName name="QBCOMPANYFILENAME" localSheetId="0">"C:\Users\Public\Documents\Intuit\QuickBooks\Company Files\Skills  Canada BC YE Aug 31 2024.QBW"</definedName>
    <definedName name="QBENDDATE" localSheetId="0">20241130</definedName>
    <definedName name="QBHEADERSONSCREEN" localSheetId="0">TRUE</definedName>
    <definedName name="QBMETADATASIZE" localSheetId="0">5971</definedName>
    <definedName name="QBPRESERVECOLOR" localSheetId="0">TRUE</definedName>
    <definedName name="QBPRESERVEFONT" localSheetId="0">TRUE</definedName>
    <definedName name="QBPRESERVEROWHEIGHT" localSheetId="0">TRUE</definedName>
    <definedName name="QBPRESERVESPACE" localSheetId="0">FALSE</definedName>
    <definedName name="QBREPORTCOLAXIS" localSheetId="0">0</definedName>
    <definedName name="QBREPORTCOMPANYID" localSheetId="0">"59a6c43d7db64ef6903534fae1175bcc"</definedName>
    <definedName name="QBREPORTCOMPARECOL_ANNUALBUDGET" localSheetId="0">TRUE</definedName>
    <definedName name="QBREPORTCOMPARECOL_AVGCOGS" localSheetId="0">FALSE</definedName>
    <definedName name="QBREPORTCOMPARECOL_AVGPRICE" localSheetId="0">FALSE</definedName>
    <definedName name="QBREPORTCOMPARECOL_BUDDIFF" localSheetId="0">TRUE</definedName>
    <definedName name="QBREPORTCOMPARECOL_BUDGET" localSheetId="0">TRUE</definedName>
    <definedName name="QBREPORTCOMPARECOL_BUDPCT" localSheetId="0">FALSE</definedName>
    <definedName name="QBREPORTCOMPARECOL_COGS" localSheetId="0">FALSE</definedName>
    <definedName name="QBREPORTCOMPARECOL_EXCLUDEAMOUNT" localSheetId="0">FALSE</definedName>
    <definedName name="QBREPORTCOMPARECOL_EXCLUDECURPERIOD" localSheetId="0">FALSE</definedName>
    <definedName name="QBREPORTCOMPARECOL_FORECAST" localSheetId="0">FALSE</definedName>
    <definedName name="QBREPORTCOMPARECOL_GROSSMARGIN" localSheetId="0">FALSE</definedName>
    <definedName name="QBREPORTCOMPARECOL_GROSSMARGINPCT" localSheetId="0">FALSE</definedName>
    <definedName name="QBREPORTCOMPARECOL_HOURS" localSheetId="0">FALSE</definedName>
    <definedName name="QBREPORTCOMPARECOL_PCTCOL" localSheetId="0">FALSE</definedName>
    <definedName name="QBREPORTCOMPARECOL_PCTEXPENSE" localSheetId="0">FALSE</definedName>
    <definedName name="QBREPORTCOMPARECOL_PCTINCOME" localSheetId="0">FALSE</definedName>
    <definedName name="QBREPORTCOMPARECOL_PCTOFSALES" localSheetId="0">FALSE</definedName>
    <definedName name="QBREPORTCOMPARECOL_PCTROW" localSheetId="0">FALSE</definedName>
    <definedName name="QBREPORTCOMPARECOL_PPDIFF" localSheetId="0">FALSE</definedName>
    <definedName name="QBREPORTCOMPARECOL_PPPCT" localSheetId="0">FALSE</definedName>
    <definedName name="QBREPORTCOMPARECOL_PREVPERIOD" localSheetId="0">FALSE</definedName>
    <definedName name="QBREPORTCOMPARECOL_PREVYEAR" localSheetId="0">FALSE</definedName>
    <definedName name="QBREPORTCOMPARECOL_PYDIFF" localSheetId="0">FALSE</definedName>
    <definedName name="QBREPORTCOMPARECOL_PYPCT" localSheetId="0">FALSE</definedName>
    <definedName name="QBREPORTCOMPARECOL_QTY" localSheetId="0">FALSE</definedName>
    <definedName name="QBREPORTCOMPARECOL_RATE" localSheetId="0">FALSE</definedName>
    <definedName name="QBREPORTCOMPARECOL_TRIPBILLEDMILES" localSheetId="0">FALSE</definedName>
    <definedName name="QBREPORTCOMPARECOL_TRIPBILLINGAMOUNT" localSheetId="0">FALSE</definedName>
    <definedName name="QBREPORTCOMPARECOL_TRIPMILES" localSheetId="0">FALSE</definedName>
    <definedName name="QBREPORTCOMPARECOL_TRIPNOTBILLABLEMILES" localSheetId="0">FALSE</definedName>
    <definedName name="QBREPORTCOMPARECOL_TRIPTAXDEDUCTIBLEAMOUNT" localSheetId="0">FALSE</definedName>
    <definedName name="QBREPORTCOMPARECOL_TRIPUNBILLEDMILES" localSheetId="0">FALSE</definedName>
    <definedName name="QBREPORTCOMPARECOL_YTD" localSheetId="0">TRUE</definedName>
    <definedName name="QBREPORTCOMPARECOL_YTDBUDGET" localSheetId="0">TRUE</definedName>
    <definedName name="QBREPORTCOMPARECOL_YTDPCT" localSheetId="0">FALSE</definedName>
    <definedName name="QBREPORTROWAXIS" localSheetId="0">11</definedName>
    <definedName name="QBREPORTSUBCOLAXIS" localSheetId="0">24</definedName>
    <definedName name="QBREPORTTYPE" localSheetId="0">273</definedName>
    <definedName name="QBROWHEADERS" localSheetId="0">5</definedName>
    <definedName name="QBSTARTDATE" localSheetId="0">20241101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" l="1"/>
  <c r="F10" i="3"/>
  <c r="H10" i="3" s="1"/>
  <c r="E10" i="3"/>
  <c r="D10" i="3"/>
  <c r="C10" i="3"/>
  <c r="H9" i="3"/>
  <c r="H8" i="3"/>
  <c r="H7" i="3"/>
  <c r="H6" i="3"/>
  <c r="H5" i="3"/>
  <c r="F55" i="2"/>
  <c r="F47" i="2"/>
  <c r="F42" i="2"/>
  <c r="F36" i="2"/>
  <c r="F48" i="2" s="1"/>
  <c r="F49" i="2" s="1"/>
  <c r="F56" i="2" s="1"/>
  <c r="F29" i="2"/>
  <c r="F22" i="2"/>
  <c r="F16" i="2"/>
  <c r="F12" i="2"/>
  <c r="F23" i="2" s="1"/>
  <c r="F30" i="2" s="1"/>
  <c r="L47" i="1"/>
  <c r="K47" i="1"/>
  <c r="J47" i="1"/>
  <c r="I47" i="1"/>
  <c r="H47" i="1"/>
  <c r="G47" i="1"/>
  <c r="F47" i="1"/>
  <c r="L46" i="1"/>
  <c r="K46" i="1"/>
  <c r="J46" i="1"/>
  <c r="I46" i="1"/>
  <c r="H46" i="1"/>
  <c r="G46" i="1"/>
  <c r="F46" i="1"/>
  <c r="L45" i="1"/>
  <c r="K45" i="1"/>
  <c r="J45" i="1"/>
  <c r="I45" i="1"/>
  <c r="H45" i="1"/>
  <c r="G45" i="1"/>
  <c r="F45" i="1"/>
  <c r="K44" i="1"/>
  <c r="H44" i="1"/>
  <c r="K43" i="1"/>
  <c r="H43" i="1"/>
  <c r="K42" i="1"/>
  <c r="H42" i="1"/>
  <c r="K41" i="1"/>
  <c r="H41" i="1"/>
  <c r="K40" i="1"/>
  <c r="H40" i="1"/>
  <c r="K39" i="1"/>
  <c r="H39" i="1"/>
  <c r="K38" i="1"/>
  <c r="H38" i="1"/>
  <c r="K37" i="1"/>
  <c r="H37" i="1"/>
  <c r="K36" i="1"/>
  <c r="H36" i="1"/>
  <c r="K35" i="1"/>
  <c r="H35" i="1"/>
  <c r="K34" i="1"/>
  <c r="H34" i="1"/>
  <c r="K33" i="1"/>
  <c r="H33" i="1"/>
  <c r="K32" i="1"/>
  <c r="H32" i="1"/>
  <c r="K31" i="1"/>
  <c r="H31" i="1"/>
  <c r="K30" i="1"/>
  <c r="H30" i="1"/>
  <c r="K29" i="1"/>
  <c r="H29" i="1"/>
  <c r="K28" i="1"/>
  <c r="H28" i="1"/>
  <c r="K27" i="1"/>
  <c r="H27" i="1"/>
  <c r="K26" i="1"/>
  <c r="H26" i="1"/>
  <c r="L24" i="1"/>
  <c r="K24" i="1"/>
  <c r="J24" i="1"/>
  <c r="I24" i="1"/>
  <c r="H24" i="1"/>
  <c r="G24" i="1"/>
  <c r="F24" i="1"/>
  <c r="L23" i="1"/>
  <c r="K23" i="1"/>
  <c r="J23" i="1"/>
  <c r="I23" i="1"/>
  <c r="H23" i="1"/>
  <c r="G23" i="1"/>
  <c r="F23" i="1"/>
  <c r="K22" i="1"/>
  <c r="H22" i="1"/>
  <c r="K21" i="1"/>
  <c r="H21" i="1"/>
  <c r="K20" i="1"/>
  <c r="H20" i="1"/>
  <c r="K19" i="1"/>
  <c r="H19" i="1"/>
  <c r="K18" i="1"/>
  <c r="H18" i="1"/>
  <c r="L16" i="1"/>
  <c r="K16" i="1"/>
  <c r="J16" i="1"/>
  <c r="I16" i="1"/>
  <c r="H16" i="1"/>
  <c r="G16" i="1"/>
  <c r="F16" i="1"/>
  <c r="K15" i="1"/>
  <c r="H15" i="1"/>
  <c r="K14" i="1"/>
  <c r="H14" i="1"/>
  <c r="K13" i="1"/>
  <c r="H13" i="1"/>
  <c r="K12" i="1"/>
  <c r="H12" i="1"/>
  <c r="K11" i="1"/>
  <c r="H11" i="1"/>
  <c r="K10" i="1"/>
  <c r="H10" i="1"/>
  <c r="K9" i="1"/>
  <c r="H9" i="1"/>
  <c r="K8" i="1"/>
  <c r="H8" i="1"/>
</calcChain>
</file>

<file path=xl/sharedStrings.xml><?xml version="1.0" encoding="utf-8"?>
<sst xmlns="http://schemas.openxmlformats.org/spreadsheetml/2006/main" count="126" uniqueCount="120">
  <si>
    <t>Skills Canada BC</t>
  </si>
  <si>
    <t>Profit &amp; Loss Budget Performance</t>
  </si>
  <si>
    <t>Accrual Basis</t>
  </si>
  <si>
    <t>November 2024</t>
  </si>
  <si>
    <t>Nov 24</t>
  </si>
  <si>
    <t>Budget</t>
  </si>
  <si>
    <t>$ Over Budget</t>
  </si>
  <si>
    <t>Sep - Nov 24</t>
  </si>
  <si>
    <t>YTD Budget</t>
  </si>
  <si>
    <t>Annual Budget</t>
  </si>
  <si>
    <t>Ordinary Income/Expense</t>
  </si>
  <si>
    <t>Income</t>
  </si>
  <si>
    <t>42032 · Skilled Trades BC</t>
  </si>
  <si>
    <t>42020 · Skills/Compétences Canada Corp</t>
  </si>
  <si>
    <t>42030 · BC Government (AEST)</t>
  </si>
  <si>
    <t>43000 · Sponsorships</t>
  </si>
  <si>
    <t>43100 · Registration Fees</t>
  </si>
  <si>
    <t>43200 · National Registration Fees</t>
  </si>
  <si>
    <t>46400 · InSPIRE Funding</t>
  </si>
  <si>
    <t>47200 · Interest Revenue</t>
  </si>
  <si>
    <t>Total Income</t>
  </si>
  <si>
    <t>Cost of Goods Sold</t>
  </si>
  <si>
    <t>51000 · Regional Competitions</t>
  </si>
  <si>
    <t>52000 · Provincial Competitions</t>
  </si>
  <si>
    <t>53000 · National Competitions</t>
  </si>
  <si>
    <t>54000 · World Skills Competition</t>
  </si>
  <si>
    <t>55000 · InSPIRE Program</t>
  </si>
  <si>
    <t>Total COGS</t>
  </si>
  <si>
    <t>Gross Profit</t>
  </si>
  <si>
    <t>Expense</t>
  </si>
  <si>
    <t>62500 · Rent and storage</t>
  </si>
  <si>
    <t>61100 · AGM &amp; Board Expenses</t>
  </si>
  <si>
    <t>61200 · Communications &amp; Marketing</t>
  </si>
  <si>
    <t>61400 · Insurance</t>
  </si>
  <si>
    <t>61500 · Interest &amp; Bank Charges</t>
  </si>
  <si>
    <t>61600 · IT, Website &amp; Administration</t>
  </si>
  <si>
    <t>61700 · Memberships &amp; Licences</t>
  </si>
  <si>
    <t>61800 · Office Supplies &amp; Equipment</t>
  </si>
  <si>
    <t>61900 · Postage, Shipping &amp; Delivery</t>
  </si>
  <si>
    <t>62000 · Printing and Copying</t>
  </si>
  <si>
    <t>62100 · Professional Fees</t>
  </si>
  <si>
    <t>62200 · Telecommunications</t>
  </si>
  <si>
    <t>62400 · Travel and Meetings</t>
  </si>
  <si>
    <t>65000 · Amortization</t>
  </si>
  <si>
    <t>66000 · Staff Salaries</t>
  </si>
  <si>
    <t>66100 · Vacation</t>
  </si>
  <si>
    <t>66200 · MERCs</t>
  </si>
  <si>
    <t>66300 · Employee Benefits</t>
  </si>
  <si>
    <t>66500 · Payroll Administration Fees</t>
  </si>
  <si>
    <t>Total Expense</t>
  </si>
  <si>
    <t>Net Ordinary Income</t>
  </si>
  <si>
    <t>Net Income</t>
  </si>
  <si>
    <t>Net surplus (deficit)</t>
  </si>
  <si>
    <t>Balance Sheet</t>
  </si>
  <si>
    <t>As of November 30, 2024</t>
  </si>
  <si>
    <t>Nov 30, 24</t>
  </si>
  <si>
    <t>ASSETS</t>
  </si>
  <si>
    <t>Current Assets</t>
  </si>
  <si>
    <t>Chequing/Savings</t>
  </si>
  <si>
    <t>10100 · RBC chequing</t>
  </si>
  <si>
    <t>10250 · Paypal Account</t>
  </si>
  <si>
    <t>10600 · Chequing Com Savings Cred</t>
  </si>
  <si>
    <t>10630 · Shares - Credit Union</t>
  </si>
  <si>
    <t>Total Chequing/Savings</t>
  </si>
  <si>
    <t>Accounts Receivable</t>
  </si>
  <si>
    <t>11200 · Sponsorships Receivable</t>
  </si>
  <si>
    <t>11400 · Grants Receivable</t>
  </si>
  <si>
    <t>Total Accounts Receivable</t>
  </si>
  <si>
    <t>Other Current Assets</t>
  </si>
  <si>
    <t>11050 · GIC-RBC</t>
  </si>
  <si>
    <t>12500 · Interest receivable</t>
  </si>
  <si>
    <t>12100 · Registration/other  Receivable</t>
  </si>
  <si>
    <t>13000 · Prepaid Expenses</t>
  </si>
  <si>
    <t>Total Other Current Assets</t>
  </si>
  <si>
    <t>Total Current Assets</t>
  </si>
  <si>
    <t>Fixed Assets</t>
  </si>
  <si>
    <t>15000 · Furniture and Equipment</t>
  </si>
  <si>
    <t>15001 · Accum Depr - Furn and Equip</t>
  </si>
  <si>
    <t>15600 · Computer Eqpt</t>
  </si>
  <si>
    <t>15601 · Accum Depr -Computer Eqpt</t>
  </si>
  <si>
    <t>Total Fixed Assets</t>
  </si>
  <si>
    <t>TOTAL ASSETS</t>
  </si>
  <si>
    <t>LIABILITIES &amp; EQUITY</t>
  </si>
  <si>
    <t>Liabilities</t>
  </si>
  <si>
    <t>Current Liabilities</t>
  </si>
  <si>
    <t>Accounts Payable</t>
  </si>
  <si>
    <t>20000 · Accounts Payable</t>
  </si>
  <si>
    <t>Total Accounts Payable</t>
  </si>
  <si>
    <t>Credit Cards</t>
  </si>
  <si>
    <t>21061 · Collabria Visa -Shoshwana</t>
  </si>
  <si>
    <t>21065 · MBNA MC</t>
  </si>
  <si>
    <t>21055 · Collabria Visa - Michelle 0240</t>
  </si>
  <si>
    <t>21050 · Collabria Visa - Jamie 0232</t>
  </si>
  <si>
    <t>Total Credit Cards</t>
  </si>
  <si>
    <t>Other Current Liabilities</t>
  </si>
  <si>
    <t>24150 · Accrued Vacation Pay</t>
  </si>
  <si>
    <t>24200 · Accrued Expenses</t>
  </si>
  <si>
    <t>25500 · GST/HST Payable</t>
  </si>
  <si>
    <t>Total Other Current Liabilities</t>
  </si>
  <si>
    <t>Total Current Liabilities</t>
  </si>
  <si>
    <t>Total Liabilities</t>
  </si>
  <si>
    <t>Equity</t>
  </si>
  <si>
    <t>30600 · Contingency Fund</t>
  </si>
  <si>
    <t>32000 · Retained Earnings</t>
  </si>
  <si>
    <t>32100 · RE Invested in Capital Assets</t>
  </si>
  <si>
    <t>Total Equity</t>
  </si>
  <si>
    <t>TOTAL LIABILITIES &amp; EQUITY</t>
  </si>
  <si>
    <t>A/P Aging Summary</t>
  </si>
  <si>
    <t/>
  </si>
  <si>
    <t>Current</t>
  </si>
  <si>
    <t>1 - 30</t>
  </si>
  <si>
    <t>31 - 60</t>
  </si>
  <si>
    <t>61 - 90</t>
  </si>
  <si>
    <t>&gt; 90</t>
  </si>
  <si>
    <t>TOTAL</t>
  </si>
  <si>
    <t>Capactiy Truck &amp; Crane Services Inc.</t>
  </si>
  <si>
    <t>Eric Hamber Secondary School</t>
  </si>
  <si>
    <t>Michelle Skelly - Expenses</t>
  </si>
  <si>
    <t>Northern Lights College</t>
  </si>
  <si>
    <t>Rolfe, Benson LLP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</si>
</sst>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0;\-#,##0.00"/>
    <numFmt numFmtId="165" formatCode="mm/dd/yyyy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323232"/>
      <name val="Arial"/>
      <family val="2"/>
    </font>
    <font>
      <b/>
      <sz val="12"/>
      <color rgb="FF323232"/>
      <name val="Arial"/>
      <family val="2"/>
    </font>
    <font>
      <b/>
      <sz val="14"/>
      <color rgb="FF323232"/>
      <name val="Arial"/>
      <family val="2"/>
    </font>
    <font>
      <b/>
      <sz val="10"/>
      <color rgb="FF323232"/>
      <name val="Arial"/>
      <family val="2"/>
    </font>
    <font>
      <sz val="8"/>
      <color rgb="FF323232"/>
      <name val="Arial"/>
      <family val="2"/>
    </font>
    <font>
      <sz val="12"/>
      <color rgb="FF323232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49" fontId="0" fillId="0" borderId="0" xfId="0" applyNumberFormat="1" applyBorder="1" applyAlignment="1">
      <alignment horizontal="centerContinuous"/>
    </xf>
    <xf numFmtId="164" fontId="6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/>
    <xf numFmtId="0" fontId="0" fillId="0" borderId="0" xfId="0" applyNumberFormat="1"/>
    <xf numFmtId="43" fontId="6" fillId="0" borderId="0" xfId="1" applyFont="1"/>
    <xf numFmtId="43" fontId="6" fillId="0" borderId="3" xfId="1" applyFont="1" applyBorder="1"/>
    <xf numFmtId="43" fontId="6" fillId="0" borderId="0" xfId="1" applyFont="1" applyBorder="1"/>
    <xf numFmtId="43" fontId="6" fillId="0" borderId="4" xfId="1" applyFont="1" applyBorder="1"/>
    <xf numFmtId="43" fontId="6" fillId="0" borderId="5" xfId="1" applyFont="1" applyBorder="1"/>
    <xf numFmtId="43" fontId="2" fillId="0" borderId="6" xfId="1" applyFont="1" applyBorder="1"/>
    <xf numFmtId="49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164" fontId="7" fillId="0" borderId="0" xfId="0" applyNumberFormat="1" applyFont="1"/>
    <xf numFmtId="0" fontId="3" fillId="0" borderId="0" xfId="0" applyFont="1"/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3" fontId="7" fillId="0" borderId="0" xfId="1" applyFont="1"/>
    <xf numFmtId="43" fontId="7" fillId="0" borderId="3" xfId="1" applyFont="1" applyBorder="1"/>
    <xf numFmtId="43" fontId="7" fillId="0" borderId="4" xfId="1" applyFont="1" applyBorder="1"/>
    <xf numFmtId="43" fontId="7" fillId="0" borderId="5" xfId="1" applyFont="1" applyBorder="1"/>
    <xf numFmtId="43" fontId="3" fillId="0" borderId="6" xfId="1" applyFont="1" applyBorder="1"/>
    <xf numFmtId="165" fontId="2" fillId="0" borderId="0" xfId="0" applyNumberFormat="1" applyFont="1" applyAlignment="1">
      <alignment horizontal="right"/>
    </xf>
    <xf numFmtId="49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542925</xdr:colOff>
          <xdr:row>1</xdr:row>
          <xdr:rowOff>17145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F4B95625-BF08-8332-802F-23C237F7F54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542925</xdr:colOff>
          <xdr:row>1</xdr:row>
          <xdr:rowOff>17145</xdr:rowOff>
        </xdr:to>
        <xdr:sp macro="" textlink="">
          <xdr:nvSpPr>
            <xdr:cNvPr id="1026" name="HEAD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A409AE9-3831-AE5B-0EF7-469FABF210C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D610F-759C-4A47-894E-A2BE36CC5534}">
  <sheetPr codeName="Sheet1"/>
  <dimension ref="A1:L48"/>
  <sheetViews>
    <sheetView tabSelected="1" zoomScaleNormal="100" workbookViewId="0">
      <pane xSplit="5" ySplit="5" topLeftCell="F6" activePane="bottomRight" state="frozenSplit"/>
      <selection pane="topRight" activeCell="F1" sqref="F1"/>
      <selection pane="bottomLeft" activeCell="A6" sqref="A6"/>
      <selection pane="bottomRight" activeCell="P21" sqref="P21"/>
    </sheetView>
  </sheetViews>
  <sheetFormatPr defaultRowHeight="14.4" x14ac:dyDescent="0.3"/>
  <cols>
    <col min="1" max="2" width="0.77734375" style="13" customWidth="1"/>
    <col min="3" max="3" width="1" style="13" customWidth="1"/>
    <col min="4" max="4" width="3" style="13" customWidth="1"/>
    <col min="5" max="5" width="30" style="13" customWidth="1"/>
    <col min="6" max="6" width="8.77734375" style="14" bestFit="1" customWidth="1"/>
    <col min="7" max="7" width="9.33203125" style="14" bestFit="1" customWidth="1"/>
    <col min="8" max="8" width="10.88671875" style="14" bestFit="1" customWidth="1"/>
    <col min="9" max="9" width="9.6640625" style="14" bestFit="1" customWidth="1"/>
    <col min="10" max="10" width="9.5546875" style="14" bestFit="1" customWidth="1"/>
    <col min="11" max="11" width="10.88671875" style="14" bestFit="1" customWidth="1"/>
    <col min="12" max="12" width="11.33203125" style="14" bestFit="1" customWidth="1"/>
  </cols>
  <sheetData>
    <row r="1" spans="1:12" ht="15.6" x14ac:dyDescent="0.3">
      <c r="A1" s="3" t="s">
        <v>0</v>
      </c>
      <c r="B1" s="2"/>
      <c r="C1" s="2"/>
      <c r="D1" s="2"/>
      <c r="E1" s="2"/>
      <c r="F1" s="1"/>
      <c r="G1" s="1"/>
      <c r="H1" s="1"/>
      <c r="I1" s="1"/>
      <c r="J1" s="1"/>
      <c r="K1" s="1"/>
      <c r="L1" s="9"/>
    </row>
    <row r="2" spans="1:12" ht="17.399999999999999" x14ac:dyDescent="0.3">
      <c r="A2" s="4" t="s">
        <v>1</v>
      </c>
      <c r="B2" s="2"/>
      <c r="C2" s="2"/>
      <c r="D2" s="2"/>
      <c r="E2" s="2"/>
      <c r="F2" s="1"/>
      <c r="G2" s="1"/>
      <c r="H2" s="1"/>
      <c r="I2" s="1"/>
      <c r="J2" s="1"/>
      <c r="K2" s="1"/>
      <c r="L2" s="9"/>
    </row>
    <row r="3" spans="1:12" x14ac:dyDescent="0.3">
      <c r="A3" s="5" t="s">
        <v>3</v>
      </c>
      <c r="B3" s="2"/>
      <c r="C3" s="2"/>
      <c r="D3" s="2"/>
      <c r="E3" s="2"/>
      <c r="F3" s="1"/>
      <c r="G3" s="1"/>
      <c r="H3" s="1"/>
      <c r="I3" s="1"/>
      <c r="J3" s="1"/>
      <c r="K3" s="1"/>
      <c r="L3" s="9" t="s">
        <v>2</v>
      </c>
    </row>
    <row r="4" spans="1:12" ht="15" thickBot="1" x14ac:dyDescent="0.35">
      <c r="A4" s="2"/>
      <c r="B4" s="2"/>
      <c r="C4" s="2"/>
      <c r="D4" s="2"/>
      <c r="E4" s="2"/>
      <c r="F4" s="6"/>
      <c r="G4" s="6"/>
      <c r="H4" s="6"/>
      <c r="I4" s="6"/>
      <c r="J4" s="6"/>
      <c r="K4" s="6"/>
      <c r="L4" s="6"/>
    </row>
    <row r="5" spans="1:12" s="12" customFormat="1" ht="15.6" thickTop="1" thickBot="1" x14ac:dyDescent="0.35">
      <c r="A5" s="10"/>
      <c r="B5" s="10"/>
      <c r="C5" s="10"/>
      <c r="D5" s="10"/>
      <c r="E5" s="10"/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1" t="s">
        <v>6</v>
      </c>
      <c r="L5" s="11" t="s">
        <v>9</v>
      </c>
    </row>
    <row r="6" spans="1:12" ht="15" thickTop="1" x14ac:dyDescent="0.3">
      <c r="A6" s="2"/>
      <c r="B6" s="2" t="s">
        <v>10</v>
      </c>
      <c r="C6" s="2"/>
      <c r="D6" s="2"/>
      <c r="E6" s="2"/>
      <c r="F6" s="7"/>
      <c r="G6" s="7"/>
      <c r="H6" s="7"/>
      <c r="I6" s="7"/>
      <c r="J6" s="7"/>
      <c r="K6" s="7"/>
      <c r="L6" s="7"/>
    </row>
    <row r="7" spans="1:12" x14ac:dyDescent="0.3">
      <c r="A7" s="2"/>
      <c r="B7" s="2"/>
      <c r="C7" s="2"/>
      <c r="D7" s="2" t="s">
        <v>11</v>
      </c>
      <c r="E7" s="2"/>
      <c r="F7" s="7"/>
      <c r="G7" s="7"/>
      <c r="H7" s="7"/>
      <c r="I7" s="7"/>
      <c r="J7" s="7"/>
      <c r="K7" s="7"/>
      <c r="L7" s="7"/>
    </row>
    <row r="8" spans="1:12" x14ac:dyDescent="0.3">
      <c r="A8" s="2"/>
      <c r="B8" s="2"/>
      <c r="C8" s="2"/>
      <c r="D8" s="2"/>
      <c r="E8" s="2" t="s">
        <v>12</v>
      </c>
      <c r="F8" s="15">
        <v>0</v>
      </c>
      <c r="G8" s="15">
        <v>0</v>
      </c>
      <c r="H8" s="15">
        <f>ROUND((F8-G8),5)</f>
        <v>0</v>
      </c>
      <c r="I8" s="15">
        <v>0</v>
      </c>
      <c r="J8" s="15">
        <v>0</v>
      </c>
      <c r="K8" s="15">
        <f>ROUND((I8-J8),5)</f>
        <v>0</v>
      </c>
      <c r="L8" s="15">
        <v>55000</v>
      </c>
    </row>
    <row r="9" spans="1:12" x14ac:dyDescent="0.3">
      <c r="A9" s="2"/>
      <c r="B9" s="2"/>
      <c r="C9" s="2"/>
      <c r="D9" s="2"/>
      <c r="E9" s="2" t="s">
        <v>13</v>
      </c>
      <c r="F9" s="15">
        <v>0</v>
      </c>
      <c r="G9" s="15">
        <v>0</v>
      </c>
      <c r="H9" s="15">
        <f>ROUND((F9-G9),5)</f>
        <v>0</v>
      </c>
      <c r="I9" s="15">
        <v>14595.64</v>
      </c>
      <c r="J9" s="15">
        <v>19546</v>
      </c>
      <c r="K9" s="15">
        <f>ROUND((I9-J9),5)</f>
        <v>-4950.3599999999997</v>
      </c>
      <c r="L9" s="15">
        <v>350810</v>
      </c>
    </row>
    <row r="10" spans="1:12" x14ac:dyDescent="0.3">
      <c r="A10" s="2"/>
      <c r="B10" s="2"/>
      <c r="C10" s="2"/>
      <c r="D10" s="2"/>
      <c r="E10" s="2" t="s">
        <v>14</v>
      </c>
      <c r="F10" s="15">
        <v>0</v>
      </c>
      <c r="G10" s="15">
        <v>0</v>
      </c>
      <c r="H10" s="15">
        <f>ROUND((F10-G10),5)</f>
        <v>0</v>
      </c>
      <c r="I10" s="15">
        <v>170000</v>
      </c>
      <c r="J10" s="15">
        <v>170000</v>
      </c>
      <c r="K10" s="15">
        <f>ROUND((I10-J10),5)</f>
        <v>0</v>
      </c>
      <c r="L10" s="15">
        <v>170000</v>
      </c>
    </row>
    <row r="11" spans="1:12" x14ac:dyDescent="0.3">
      <c r="A11" s="2"/>
      <c r="B11" s="2"/>
      <c r="C11" s="2"/>
      <c r="D11" s="2"/>
      <c r="E11" s="2" t="s">
        <v>15</v>
      </c>
      <c r="F11" s="15">
        <v>59000</v>
      </c>
      <c r="G11" s="15">
        <v>0</v>
      </c>
      <c r="H11" s="15">
        <f>ROUND((F11-G11),5)</f>
        <v>59000</v>
      </c>
      <c r="I11" s="15">
        <v>63000</v>
      </c>
      <c r="J11" s="15">
        <v>0</v>
      </c>
      <c r="K11" s="15">
        <f>ROUND((I11-J11),5)</f>
        <v>63000</v>
      </c>
      <c r="L11" s="15">
        <v>220000</v>
      </c>
    </row>
    <row r="12" spans="1:12" x14ac:dyDescent="0.3">
      <c r="A12" s="2"/>
      <c r="B12" s="2"/>
      <c r="C12" s="2"/>
      <c r="D12" s="2"/>
      <c r="E12" s="2" t="s">
        <v>16</v>
      </c>
      <c r="F12" s="15">
        <v>0</v>
      </c>
      <c r="G12" s="15">
        <v>0</v>
      </c>
      <c r="H12" s="15">
        <f>ROUND((F12-G12),5)</f>
        <v>0</v>
      </c>
      <c r="I12" s="15">
        <v>0</v>
      </c>
      <c r="J12" s="15">
        <v>0</v>
      </c>
      <c r="K12" s="15">
        <f>ROUND((I12-J12),5)</f>
        <v>0</v>
      </c>
      <c r="L12" s="15">
        <v>40000</v>
      </c>
    </row>
    <row r="13" spans="1:12" x14ac:dyDescent="0.3">
      <c r="A13" s="2"/>
      <c r="B13" s="2"/>
      <c r="C13" s="2"/>
      <c r="D13" s="2"/>
      <c r="E13" s="2" t="s">
        <v>17</v>
      </c>
      <c r="F13" s="15">
        <v>0</v>
      </c>
      <c r="G13" s="15">
        <v>0</v>
      </c>
      <c r="H13" s="15">
        <f>ROUND((F13-G13),5)</f>
        <v>0</v>
      </c>
      <c r="I13" s="15">
        <v>0</v>
      </c>
      <c r="J13" s="15">
        <v>0</v>
      </c>
      <c r="K13" s="15">
        <f>ROUND((I13-J13),5)</f>
        <v>0</v>
      </c>
      <c r="L13" s="15">
        <v>39600</v>
      </c>
    </row>
    <row r="14" spans="1:12" x14ac:dyDescent="0.3">
      <c r="A14" s="2"/>
      <c r="B14" s="2"/>
      <c r="C14" s="2"/>
      <c r="D14" s="2"/>
      <c r="E14" s="2" t="s">
        <v>18</v>
      </c>
      <c r="F14" s="15">
        <v>0</v>
      </c>
      <c r="G14" s="15">
        <v>0</v>
      </c>
      <c r="H14" s="15">
        <f>ROUND((F14-G14),5)</f>
        <v>0</v>
      </c>
      <c r="I14" s="15">
        <v>0</v>
      </c>
      <c r="J14" s="15">
        <v>0</v>
      </c>
      <c r="K14" s="15">
        <f>ROUND((I14-J14),5)</f>
        <v>0</v>
      </c>
      <c r="L14" s="15">
        <v>5000</v>
      </c>
    </row>
    <row r="15" spans="1:12" ht="15" thickBot="1" x14ac:dyDescent="0.35">
      <c r="A15" s="2"/>
      <c r="B15" s="2"/>
      <c r="C15" s="2"/>
      <c r="D15" s="2"/>
      <c r="E15" s="2" t="s">
        <v>19</v>
      </c>
      <c r="F15" s="16">
        <v>781.03</v>
      </c>
      <c r="G15" s="16">
        <v>1000</v>
      </c>
      <c r="H15" s="16">
        <f>ROUND((F15-G15),5)</f>
        <v>-218.97</v>
      </c>
      <c r="I15" s="16">
        <v>2506.5700000000002</v>
      </c>
      <c r="J15" s="16">
        <v>3000</v>
      </c>
      <c r="K15" s="16">
        <f>ROUND((I15-J15),5)</f>
        <v>-493.43</v>
      </c>
      <c r="L15" s="16">
        <v>13000</v>
      </c>
    </row>
    <row r="16" spans="1:12" x14ac:dyDescent="0.3">
      <c r="A16" s="2"/>
      <c r="B16" s="2"/>
      <c r="C16" s="2"/>
      <c r="D16" s="2" t="s">
        <v>20</v>
      </c>
      <c r="E16" s="2"/>
      <c r="F16" s="15">
        <f>ROUND(SUM(F7:F15),5)</f>
        <v>59781.03</v>
      </c>
      <c r="G16" s="15">
        <f>ROUND(SUM(G7:G15),5)</f>
        <v>1000</v>
      </c>
      <c r="H16" s="15">
        <f>ROUND((F16-G16),5)</f>
        <v>58781.03</v>
      </c>
      <c r="I16" s="15">
        <f>ROUND(SUM(I7:I15),5)</f>
        <v>250102.21</v>
      </c>
      <c r="J16" s="15">
        <f>ROUND(SUM(J7:J15),5)</f>
        <v>192546</v>
      </c>
      <c r="K16" s="15">
        <f>ROUND((I16-J16),5)</f>
        <v>57556.21</v>
      </c>
      <c r="L16" s="15">
        <f>ROUND(SUM(L7:L15),5)</f>
        <v>893410</v>
      </c>
    </row>
    <row r="17" spans="1:12" x14ac:dyDescent="0.3">
      <c r="A17" s="2"/>
      <c r="B17" s="2"/>
      <c r="C17" s="2"/>
      <c r="D17" s="2" t="s">
        <v>21</v>
      </c>
      <c r="E17" s="2"/>
      <c r="F17" s="15"/>
      <c r="G17" s="15"/>
      <c r="H17" s="15"/>
      <c r="I17" s="15"/>
      <c r="J17" s="15"/>
      <c r="K17" s="15"/>
      <c r="L17" s="15"/>
    </row>
    <row r="18" spans="1:12" x14ac:dyDescent="0.3">
      <c r="A18" s="2"/>
      <c r="B18" s="2"/>
      <c r="C18" s="2"/>
      <c r="D18" s="2"/>
      <c r="E18" s="2" t="s">
        <v>22</v>
      </c>
      <c r="F18" s="15">
        <v>0</v>
      </c>
      <c r="G18" s="15">
        <v>0</v>
      </c>
      <c r="H18" s="15">
        <f>ROUND((F18-G18),5)</f>
        <v>0</v>
      </c>
      <c r="I18" s="15">
        <v>0</v>
      </c>
      <c r="J18" s="15">
        <v>0</v>
      </c>
      <c r="K18" s="15">
        <f>ROUND((I18-J18),5)</f>
        <v>0</v>
      </c>
      <c r="L18" s="15">
        <v>116000</v>
      </c>
    </row>
    <row r="19" spans="1:12" x14ac:dyDescent="0.3">
      <c r="A19" s="2"/>
      <c r="B19" s="2"/>
      <c r="C19" s="2"/>
      <c r="D19" s="2"/>
      <c r="E19" s="2" t="s">
        <v>23</v>
      </c>
      <c r="F19" s="15">
        <v>0</v>
      </c>
      <c r="G19" s="15">
        <v>0</v>
      </c>
      <c r="H19" s="15">
        <f>ROUND((F19-G19),5)</f>
        <v>0</v>
      </c>
      <c r="I19" s="15">
        <v>0</v>
      </c>
      <c r="J19" s="15">
        <v>0</v>
      </c>
      <c r="K19" s="15">
        <f>ROUND((I19-J19),5)</f>
        <v>0</v>
      </c>
      <c r="L19" s="15">
        <v>330000</v>
      </c>
    </row>
    <row r="20" spans="1:12" x14ac:dyDescent="0.3">
      <c r="A20" s="2"/>
      <c r="B20" s="2"/>
      <c r="C20" s="2"/>
      <c r="D20" s="2"/>
      <c r="E20" s="2" t="s">
        <v>24</v>
      </c>
      <c r="F20" s="15">
        <v>340.52</v>
      </c>
      <c r="G20" s="15">
        <v>0</v>
      </c>
      <c r="H20" s="15">
        <f>ROUND((F20-G20),5)</f>
        <v>340.52</v>
      </c>
      <c r="I20" s="15">
        <v>340.52</v>
      </c>
      <c r="J20" s="15">
        <v>0</v>
      </c>
      <c r="K20" s="15">
        <f>ROUND((I20-J20),5)</f>
        <v>340.52</v>
      </c>
      <c r="L20" s="15">
        <v>76000</v>
      </c>
    </row>
    <row r="21" spans="1:12" x14ac:dyDescent="0.3">
      <c r="A21" s="2"/>
      <c r="B21" s="2"/>
      <c r="C21" s="2"/>
      <c r="D21" s="2"/>
      <c r="E21" s="2" t="s">
        <v>25</v>
      </c>
      <c r="F21" s="15">
        <v>-112.5</v>
      </c>
      <c r="G21" s="15">
        <v>0</v>
      </c>
      <c r="H21" s="15">
        <f>ROUND((F21-G21),5)</f>
        <v>-112.5</v>
      </c>
      <c r="I21" s="15">
        <v>7562.95</v>
      </c>
      <c r="J21" s="15">
        <v>7000</v>
      </c>
      <c r="K21" s="15">
        <f>ROUND((I21-J21),5)</f>
        <v>562.95000000000005</v>
      </c>
      <c r="L21" s="15">
        <v>7000</v>
      </c>
    </row>
    <row r="22" spans="1:12" ht="15" thickBot="1" x14ac:dyDescent="0.35">
      <c r="A22" s="2"/>
      <c r="B22" s="2"/>
      <c r="C22" s="2"/>
      <c r="D22" s="2"/>
      <c r="E22" s="2" t="s">
        <v>26</v>
      </c>
      <c r="F22" s="17">
        <v>140.13999999999999</v>
      </c>
      <c r="G22" s="17">
        <v>0</v>
      </c>
      <c r="H22" s="17">
        <f>ROUND((F22-G22),5)</f>
        <v>140.13999999999999</v>
      </c>
      <c r="I22" s="17">
        <v>140.13999999999999</v>
      </c>
      <c r="J22" s="17">
        <v>0</v>
      </c>
      <c r="K22" s="17">
        <f>ROUND((I22-J22),5)</f>
        <v>140.13999999999999</v>
      </c>
      <c r="L22" s="17">
        <v>5000</v>
      </c>
    </row>
    <row r="23" spans="1:12" ht="15" thickBot="1" x14ac:dyDescent="0.35">
      <c r="A23" s="2"/>
      <c r="B23" s="2"/>
      <c r="C23" s="2"/>
      <c r="D23" s="2" t="s">
        <v>27</v>
      </c>
      <c r="E23" s="2"/>
      <c r="F23" s="18">
        <f>ROUND(SUM(F17:F22),5)</f>
        <v>368.16</v>
      </c>
      <c r="G23" s="18">
        <f>ROUND(SUM(G17:G22),5)</f>
        <v>0</v>
      </c>
      <c r="H23" s="18">
        <f>ROUND((F23-G23),5)</f>
        <v>368.16</v>
      </c>
      <c r="I23" s="18">
        <f>ROUND(SUM(I17:I22),5)</f>
        <v>8043.61</v>
      </c>
      <c r="J23" s="18">
        <f>ROUND(SUM(J17:J22),5)</f>
        <v>7000</v>
      </c>
      <c r="K23" s="18">
        <f>ROUND((I23-J23),5)</f>
        <v>1043.6099999999999</v>
      </c>
      <c r="L23" s="18">
        <f>ROUND(SUM(L17:L22),5)</f>
        <v>534000</v>
      </c>
    </row>
    <row r="24" spans="1:12" x14ac:dyDescent="0.3">
      <c r="A24" s="2"/>
      <c r="B24" s="2"/>
      <c r="C24" s="2" t="s">
        <v>28</v>
      </c>
      <c r="D24" s="2"/>
      <c r="E24" s="2"/>
      <c r="F24" s="15">
        <f>ROUND(F16-F23,5)</f>
        <v>59412.87</v>
      </c>
      <c r="G24" s="15">
        <f>ROUND(G16-G23,5)</f>
        <v>1000</v>
      </c>
      <c r="H24" s="15">
        <f>ROUND((F24-G24),5)</f>
        <v>58412.87</v>
      </c>
      <c r="I24" s="15">
        <f>ROUND(I16-I23,5)</f>
        <v>242058.6</v>
      </c>
      <c r="J24" s="15">
        <f>ROUND(J16-J23,5)</f>
        <v>185546</v>
      </c>
      <c r="K24" s="15">
        <f>ROUND((I24-J24),5)</f>
        <v>56512.6</v>
      </c>
      <c r="L24" s="15">
        <f>ROUND(L16-L23,5)</f>
        <v>359410</v>
      </c>
    </row>
    <row r="25" spans="1:12" x14ac:dyDescent="0.3">
      <c r="A25" s="2"/>
      <c r="B25" s="2"/>
      <c r="C25" s="2"/>
      <c r="D25" s="2" t="s">
        <v>29</v>
      </c>
      <c r="E25" s="2"/>
      <c r="F25" s="15"/>
      <c r="G25" s="15"/>
      <c r="H25" s="15"/>
      <c r="I25" s="15"/>
      <c r="J25" s="15"/>
      <c r="K25" s="15"/>
      <c r="L25" s="15"/>
    </row>
    <row r="26" spans="1:12" x14ac:dyDescent="0.3">
      <c r="A26" s="2"/>
      <c r="B26" s="2"/>
      <c r="C26" s="2"/>
      <c r="D26" s="2"/>
      <c r="E26" s="2" t="s">
        <v>30</v>
      </c>
      <c r="F26" s="15">
        <v>411.02</v>
      </c>
      <c r="G26" s="15">
        <v>420</v>
      </c>
      <c r="H26" s="15">
        <f>ROUND((F26-G26),5)</f>
        <v>-8.98</v>
      </c>
      <c r="I26" s="15">
        <v>1233.07</v>
      </c>
      <c r="J26" s="15">
        <v>1260</v>
      </c>
      <c r="K26" s="15">
        <f>ROUND((I26-J26),5)</f>
        <v>-26.93</v>
      </c>
      <c r="L26" s="15">
        <v>5000</v>
      </c>
    </row>
    <row r="27" spans="1:12" x14ac:dyDescent="0.3">
      <c r="A27" s="2"/>
      <c r="B27" s="2"/>
      <c r="C27" s="2"/>
      <c r="D27" s="2"/>
      <c r="E27" s="2" t="s">
        <v>31</v>
      </c>
      <c r="F27" s="15">
        <v>0</v>
      </c>
      <c r="G27" s="15">
        <v>500</v>
      </c>
      <c r="H27" s="15">
        <f>ROUND((F27-G27),5)</f>
        <v>-500</v>
      </c>
      <c r="I27" s="15">
        <v>0</v>
      </c>
      <c r="J27" s="15">
        <v>1500</v>
      </c>
      <c r="K27" s="15">
        <f>ROUND((I27-J27),5)</f>
        <v>-1500</v>
      </c>
      <c r="L27" s="15">
        <v>6000</v>
      </c>
    </row>
    <row r="28" spans="1:12" x14ac:dyDescent="0.3">
      <c r="A28" s="2"/>
      <c r="B28" s="2"/>
      <c r="C28" s="2"/>
      <c r="D28" s="2"/>
      <c r="E28" s="2" t="s">
        <v>32</v>
      </c>
      <c r="F28" s="15">
        <v>351.31</v>
      </c>
      <c r="G28" s="15">
        <v>585</v>
      </c>
      <c r="H28" s="15">
        <f>ROUND((F28-G28),5)</f>
        <v>-233.69</v>
      </c>
      <c r="I28" s="15">
        <v>2788.08</v>
      </c>
      <c r="J28" s="15">
        <v>1735</v>
      </c>
      <c r="K28" s="15">
        <f>ROUND((I28-J28),5)</f>
        <v>1053.08</v>
      </c>
      <c r="L28" s="15">
        <v>7000</v>
      </c>
    </row>
    <row r="29" spans="1:12" x14ac:dyDescent="0.3">
      <c r="A29" s="2"/>
      <c r="B29" s="2"/>
      <c r="C29" s="2"/>
      <c r="D29" s="2"/>
      <c r="E29" s="2" t="s">
        <v>33</v>
      </c>
      <c r="F29" s="15">
        <v>0</v>
      </c>
      <c r="G29" s="15">
        <v>0</v>
      </c>
      <c r="H29" s="15">
        <f>ROUND((F29-G29),5)</f>
        <v>0</v>
      </c>
      <c r="I29" s="15">
        <v>4242.0200000000004</v>
      </c>
      <c r="J29" s="15">
        <v>0</v>
      </c>
      <c r="K29" s="15">
        <f>ROUND((I29-J29),5)</f>
        <v>4242.0200000000004</v>
      </c>
      <c r="L29" s="15">
        <v>7100</v>
      </c>
    </row>
    <row r="30" spans="1:12" x14ac:dyDescent="0.3">
      <c r="A30" s="2"/>
      <c r="B30" s="2"/>
      <c r="C30" s="2"/>
      <c r="D30" s="2"/>
      <c r="E30" s="2" t="s">
        <v>34</v>
      </c>
      <c r="F30" s="15">
        <v>155.05000000000001</v>
      </c>
      <c r="G30" s="15">
        <v>20</v>
      </c>
      <c r="H30" s="15">
        <f>ROUND((F30-G30),5)</f>
        <v>135.05000000000001</v>
      </c>
      <c r="I30" s="15">
        <v>-104.52</v>
      </c>
      <c r="J30" s="15">
        <v>60</v>
      </c>
      <c r="K30" s="15">
        <f>ROUND((I30-J30),5)</f>
        <v>-164.52</v>
      </c>
      <c r="L30" s="15">
        <v>2500</v>
      </c>
    </row>
    <row r="31" spans="1:12" x14ac:dyDescent="0.3">
      <c r="A31" s="2"/>
      <c r="B31" s="2"/>
      <c r="C31" s="2"/>
      <c r="D31" s="2"/>
      <c r="E31" s="2" t="s">
        <v>35</v>
      </c>
      <c r="F31" s="15">
        <v>533.30999999999995</v>
      </c>
      <c r="G31" s="15">
        <v>1670</v>
      </c>
      <c r="H31" s="15">
        <f>ROUND((F31-G31),5)</f>
        <v>-1136.69</v>
      </c>
      <c r="I31" s="15">
        <v>3225.03</v>
      </c>
      <c r="J31" s="15">
        <v>4970</v>
      </c>
      <c r="K31" s="15">
        <f>ROUND((I31-J31),5)</f>
        <v>-1744.97</v>
      </c>
      <c r="L31" s="15">
        <v>20000</v>
      </c>
    </row>
    <row r="32" spans="1:12" x14ac:dyDescent="0.3">
      <c r="A32" s="2"/>
      <c r="B32" s="2"/>
      <c r="C32" s="2"/>
      <c r="D32" s="2"/>
      <c r="E32" s="2" t="s">
        <v>36</v>
      </c>
      <c r="F32" s="15">
        <v>0</v>
      </c>
      <c r="G32" s="15">
        <v>0</v>
      </c>
      <c r="H32" s="15">
        <f>ROUND((F32-G32),5)</f>
        <v>0</v>
      </c>
      <c r="I32" s="15">
        <v>158.88</v>
      </c>
      <c r="J32" s="15">
        <v>0</v>
      </c>
      <c r="K32" s="15">
        <f>ROUND((I32-J32),5)</f>
        <v>158.88</v>
      </c>
      <c r="L32" s="15">
        <v>450</v>
      </c>
    </row>
    <row r="33" spans="1:12" x14ac:dyDescent="0.3">
      <c r="A33" s="2"/>
      <c r="B33" s="2"/>
      <c r="C33" s="2"/>
      <c r="D33" s="2"/>
      <c r="E33" s="2" t="s">
        <v>37</v>
      </c>
      <c r="F33" s="15">
        <v>242.92</v>
      </c>
      <c r="G33" s="15">
        <v>260</v>
      </c>
      <c r="H33" s="15">
        <f>ROUND((F33-G33),5)</f>
        <v>-17.079999999999998</v>
      </c>
      <c r="I33" s="15">
        <v>717.64</v>
      </c>
      <c r="J33" s="15">
        <v>760</v>
      </c>
      <c r="K33" s="15">
        <f>ROUND((I33-J33),5)</f>
        <v>-42.36</v>
      </c>
      <c r="L33" s="15">
        <v>3100</v>
      </c>
    </row>
    <row r="34" spans="1:12" x14ac:dyDescent="0.3">
      <c r="A34" s="2"/>
      <c r="B34" s="2"/>
      <c r="C34" s="2"/>
      <c r="D34" s="2"/>
      <c r="E34" s="2" t="s">
        <v>38</v>
      </c>
      <c r="F34" s="15">
        <v>261.43</v>
      </c>
      <c r="G34" s="15">
        <v>167</v>
      </c>
      <c r="H34" s="15">
        <f>ROUND((F34-G34),5)</f>
        <v>94.43</v>
      </c>
      <c r="I34" s="15">
        <v>870.46</v>
      </c>
      <c r="J34" s="15">
        <v>497</v>
      </c>
      <c r="K34" s="15">
        <f>ROUND((I34-J34),5)</f>
        <v>373.46</v>
      </c>
      <c r="L34" s="15">
        <v>2000</v>
      </c>
    </row>
    <row r="35" spans="1:12" x14ac:dyDescent="0.3">
      <c r="A35" s="2"/>
      <c r="B35" s="2"/>
      <c r="C35" s="2"/>
      <c r="D35" s="2"/>
      <c r="E35" s="2" t="s">
        <v>39</v>
      </c>
      <c r="F35" s="15">
        <v>0</v>
      </c>
      <c r="G35" s="15">
        <v>0</v>
      </c>
      <c r="H35" s="15">
        <f>ROUND((F35-G35),5)</f>
        <v>0</v>
      </c>
      <c r="I35" s="15">
        <v>0</v>
      </c>
      <c r="J35" s="15">
        <v>0</v>
      </c>
      <c r="K35" s="15">
        <f>ROUND((I35-J35),5)</f>
        <v>0</v>
      </c>
      <c r="L35" s="15">
        <v>350</v>
      </c>
    </row>
    <row r="36" spans="1:12" x14ac:dyDescent="0.3">
      <c r="A36" s="2"/>
      <c r="B36" s="2"/>
      <c r="C36" s="2"/>
      <c r="D36" s="2"/>
      <c r="E36" s="2" t="s">
        <v>40</v>
      </c>
      <c r="F36" s="15">
        <v>3974.08</v>
      </c>
      <c r="G36" s="15">
        <v>3500</v>
      </c>
      <c r="H36" s="15">
        <f>ROUND((F36-G36),5)</f>
        <v>474.08</v>
      </c>
      <c r="I36" s="15">
        <v>6203.97</v>
      </c>
      <c r="J36" s="15">
        <v>8500</v>
      </c>
      <c r="K36" s="15">
        <f>ROUND((I36-J36),5)</f>
        <v>-2296.0300000000002</v>
      </c>
      <c r="L36" s="15">
        <v>55600</v>
      </c>
    </row>
    <row r="37" spans="1:12" x14ac:dyDescent="0.3">
      <c r="A37" s="2"/>
      <c r="B37" s="2"/>
      <c r="C37" s="2"/>
      <c r="D37" s="2"/>
      <c r="E37" s="2" t="s">
        <v>41</v>
      </c>
      <c r="F37" s="15">
        <v>0</v>
      </c>
      <c r="G37" s="15">
        <v>55</v>
      </c>
      <c r="H37" s="15">
        <f>ROUND((F37-G37),5)</f>
        <v>-55</v>
      </c>
      <c r="I37" s="15">
        <v>442.81</v>
      </c>
      <c r="J37" s="15">
        <v>155</v>
      </c>
      <c r="K37" s="15">
        <f>ROUND((I37-J37),5)</f>
        <v>287.81</v>
      </c>
      <c r="L37" s="15">
        <v>650</v>
      </c>
    </row>
    <row r="38" spans="1:12" x14ac:dyDescent="0.3">
      <c r="A38" s="2"/>
      <c r="B38" s="2"/>
      <c r="C38" s="2"/>
      <c r="D38" s="2"/>
      <c r="E38" s="2" t="s">
        <v>42</v>
      </c>
      <c r="F38" s="15">
        <v>3166.95</v>
      </c>
      <c r="G38" s="15">
        <v>1250</v>
      </c>
      <c r="H38" s="15">
        <f>ROUND((F38-G38),5)</f>
        <v>1916.95</v>
      </c>
      <c r="I38" s="15">
        <v>8575.5300000000007</v>
      </c>
      <c r="J38" s="15">
        <v>3750</v>
      </c>
      <c r="K38" s="15">
        <f>ROUND((I38-J38),5)</f>
        <v>4825.53</v>
      </c>
      <c r="L38" s="15">
        <v>15000</v>
      </c>
    </row>
    <row r="39" spans="1:12" x14ac:dyDescent="0.3">
      <c r="A39" s="2"/>
      <c r="B39" s="2"/>
      <c r="C39" s="2"/>
      <c r="D39" s="2"/>
      <c r="E39" s="2" t="s">
        <v>43</v>
      </c>
      <c r="F39" s="15">
        <v>353.09</v>
      </c>
      <c r="G39" s="15">
        <v>0</v>
      </c>
      <c r="H39" s="15">
        <f>ROUND((F39-G39),5)</f>
        <v>353.09</v>
      </c>
      <c r="I39" s="15">
        <v>1059.27</v>
      </c>
      <c r="J39" s="15">
        <v>0</v>
      </c>
      <c r="K39" s="15">
        <f>ROUND((I39-J39),5)</f>
        <v>1059.27</v>
      </c>
      <c r="L39" s="15">
        <v>0</v>
      </c>
    </row>
    <row r="40" spans="1:12" x14ac:dyDescent="0.3">
      <c r="A40" s="2"/>
      <c r="B40" s="2"/>
      <c r="C40" s="2"/>
      <c r="D40" s="2"/>
      <c r="E40" s="2" t="s">
        <v>44</v>
      </c>
      <c r="F40" s="15">
        <v>23051.599999999999</v>
      </c>
      <c r="G40" s="15">
        <v>27125</v>
      </c>
      <c r="H40" s="15">
        <f>ROUND((F40-G40),5)</f>
        <v>-4073.4</v>
      </c>
      <c r="I40" s="15">
        <v>63311.33</v>
      </c>
      <c r="J40" s="15">
        <v>81375</v>
      </c>
      <c r="K40" s="15">
        <f>ROUND((I40-J40),5)</f>
        <v>-18063.669999999998</v>
      </c>
      <c r="L40" s="15">
        <v>325500</v>
      </c>
    </row>
    <row r="41" spans="1:12" x14ac:dyDescent="0.3">
      <c r="A41" s="2"/>
      <c r="B41" s="2"/>
      <c r="C41" s="2"/>
      <c r="D41" s="2"/>
      <c r="E41" s="2" t="s">
        <v>45</v>
      </c>
      <c r="F41" s="15">
        <v>1663.66</v>
      </c>
      <c r="G41" s="15">
        <v>0</v>
      </c>
      <c r="H41" s="15">
        <f>ROUND((F41-G41),5)</f>
        <v>1663.66</v>
      </c>
      <c r="I41" s="15">
        <v>4990.99</v>
      </c>
      <c r="J41" s="15">
        <v>0</v>
      </c>
      <c r="K41" s="15">
        <f>ROUND((I41-J41),5)</f>
        <v>4990.99</v>
      </c>
      <c r="L41" s="15">
        <v>0</v>
      </c>
    </row>
    <row r="42" spans="1:12" x14ac:dyDescent="0.3">
      <c r="A42" s="2"/>
      <c r="B42" s="2"/>
      <c r="C42" s="2"/>
      <c r="D42" s="2"/>
      <c r="E42" s="2" t="s">
        <v>46</v>
      </c>
      <c r="F42" s="15">
        <v>1096.25</v>
      </c>
      <c r="G42" s="15">
        <v>1750</v>
      </c>
      <c r="H42" s="15">
        <f>ROUND((F42-G42),5)</f>
        <v>-653.75</v>
      </c>
      <c r="I42" s="15">
        <v>3249.76</v>
      </c>
      <c r="J42" s="15">
        <v>5250</v>
      </c>
      <c r="K42" s="15">
        <f>ROUND((I42-J42),5)</f>
        <v>-2000.24</v>
      </c>
      <c r="L42" s="15">
        <v>21000</v>
      </c>
    </row>
    <row r="43" spans="1:12" x14ac:dyDescent="0.3">
      <c r="A43" s="2"/>
      <c r="B43" s="2"/>
      <c r="C43" s="2"/>
      <c r="D43" s="2"/>
      <c r="E43" s="2" t="s">
        <v>47</v>
      </c>
      <c r="F43" s="15">
        <v>938.3</v>
      </c>
      <c r="G43" s="15">
        <v>1958</v>
      </c>
      <c r="H43" s="15">
        <f>ROUND((F43-G43),5)</f>
        <v>-1019.7</v>
      </c>
      <c r="I43" s="15">
        <v>2814.9</v>
      </c>
      <c r="J43" s="15">
        <v>5878</v>
      </c>
      <c r="K43" s="15">
        <f>ROUND((I43-J43),5)</f>
        <v>-3063.1</v>
      </c>
      <c r="L43" s="15">
        <v>23500</v>
      </c>
    </row>
    <row r="44" spans="1:12" ht="15" thickBot="1" x14ac:dyDescent="0.35">
      <c r="A44" s="2"/>
      <c r="B44" s="2"/>
      <c r="C44" s="2"/>
      <c r="D44" s="2"/>
      <c r="E44" s="2" t="s">
        <v>48</v>
      </c>
      <c r="F44" s="17">
        <v>125.2</v>
      </c>
      <c r="G44" s="17">
        <v>90</v>
      </c>
      <c r="H44" s="17">
        <f>ROUND((F44-G44),5)</f>
        <v>35.200000000000003</v>
      </c>
      <c r="I44" s="17">
        <v>305.51</v>
      </c>
      <c r="J44" s="17">
        <v>270</v>
      </c>
      <c r="K44" s="17">
        <f>ROUND((I44-J44),5)</f>
        <v>35.51</v>
      </c>
      <c r="L44" s="17">
        <v>1100</v>
      </c>
    </row>
    <row r="45" spans="1:12" ht="15" thickBot="1" x14ac:dyDescent="0.35">
      <c r="A45" s="2"/>
      <c r="B45" s="2"/>
      <c r="C45" s="2"/>
      <c r="D45" s="2" t="s">
        <v>49</v>
      </c>
      <c r="E45" s="2"/>
      <c r="F45" s="19">
        <f>ROUND(SUM(F25:F44),5)</f>
        <v>36324.17</v>
      </c>
      <c r="G45" s="19">
        <f>ROUND(SUM(G25:G44),5)</f>
        <v>39350</v>
      </c>
      <c r="H45" s="19">
        <f>ROUND((F45-G45),5)</f>
        <v>-3025.83</v>
      </c>
      <c r="I45" s="19">
        <f>ROUND(SUM(I25:I44),5)</f>
        <v>104084.73</v>
      </c>
      <c r="J45" s="19">
        <f>ROUND(SUM(J25:J44),5)</f>
        <v>115960</v>
      </c>
      <c r="K45" s="19">
        <f>ROUND((I45-J45),5)</f>
        <v>-11875.27</v>
      </c>
      <c r="L45" s="19">
        <f>ROUND(SUM(L25:L44),5)</f>
        <v>495850</v>
      </c>
    </row>
    <row r="46" spans="1:12" ht="15" thickBot="1" x14ac:dyDescent="0.35">
      <c r="A46" s="2"/>
      <c r="B46" s="2" t="s">
        <v>50</v>
      </c>
      <c r="C46" s="2"/>
      <c r="D46" s="2"/>
      <c r="E46" s="2"/>
      <c r="F46" s="19">
        <f>ROUND(F6+F24-F45,5)</f>
        <v>23088.7</v>
      </c>
      <c r="G46" s="19">
        <f>ROUND(G6+G24-G45,5)</f>
        <v>-38350</v>
      </c>
      <c r="H46" s="19">
        <f>ROUND((F46-G46),5)</f>
        <v>61438.7</v>
      </c>
      <c r="I46" s="19">
        <f>ROUND(I6+I24-I45,5)</f>
        <v>137973.87</v>
      </c>
      <c r="J46" s="19">
        <f>ROUND(J6+J24-J45,5)</f>
        <v>69586</v>
      </c>
      <c r="K46" s="19">
        <f>ROUND((I46-J46),5)</f>
        <v>68387.87</v>
      </c>
      <c r="L46" s="19">
        <f>ROUND(L6+L24-L45,5)</f>
        <v>-136440</v>
      </c>
    </row>
    <row r="47" spans="1:12" s="8" customFormat="1" ht="10.8" thickBot="1" x14ac:dyDescent="0.25">
      <c r="A47" s="2" t="s">
        <v>52</v>
      </c>
      <c r="B47" s="2"/>
      <c r="C47" s="2"/>
      <c r="D47" s="2"/>
      <c r="E47" s="2"/>
      <c r="F47" s="20">
        <f>F46</f>
        <v>23088.7</v>
      </c>
      <c r="G47" s="20">
        <f>G46</f>
        <v>-38350</v>
      </c>
      <c r="H47" s="20">
        <f>ROUND((F47-G47),5)</f>
        <v>61438.7</v>
      </c>
      <c r="I47" s="20">
        <f>I46</f>
        <v>137973.87</v>
      </c>
      <c r="J47" s="20">
        <f>J46</f>
        <v>69586</v>
      </c>
      <c r="K47" s="20">
        <f>ROUND((I47-J47),5)</f>
        <v>68387.87</v>
      </c>
      <c r="L47" s="20">
        <f>L46</f>
        <v>-136440</v>
      </c>
    </row>
    <row r="48" spans="1:12" ht="15" thickTop="1" x14ac:dyDescent="0.3"/>
  </sheetData>
  <pageMargins left="0.7" right="0.7" top="0.75" bottom="0.75" header="0.1" footer="0.3"/>
  <pageSetup scale="59" orientation="portrait" horizontalDpi="1200" verticalDpi="1200" r:id="rId1"/>
  <headerFooter>
    <oddFooter>&amp;R&amp;"Arial,Bold"&amp;8 Page &amp;P of &amp;N</oddFooter>
  </headerFooter>
  <drawing r:id="rId2"/>
  <legacyDrawing r:id="rId3"/>
  <controls>
    <mc:AlternateContent xmlns:mc="http://schemas.openxmlformats.org/markup-compatibility/2006">
      <mc:Choice Requires="x14">
        <control shapeId="1026" r:id="rId4" name="HEAD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525780</xdr:colOff>
                <xdr:row>1</xdr:row>
                <xdr:rowOff>30480</xdr:rowOff>
              </to>
            </anchor>
          </controlPr>
        </control>
      </mc:Choice>
      <mc:Fallback>
        <control shapeId="1026" r:id="rId4" name="HEADER"/>
      </mc:Fallback>
    </mc:AlternateContent>
    <mc:AlternateContent xmlns:mc="http://schemas.openxmlformats.org/markup-compatibility/2006">
      <mc:Choice Requires="x14">
        <control shapeId="1025" r:id="rId6" name="FILTER">
          <controlPr defaultSize="0" autoLine="0" r:id="rId7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525780</xdr:colOff>
                <xdr:row>1</xdr:row>
                <xdr:rowOff>30480</xdr:rowOff>
              </to>
            </anchor>
          </controlPr>
        </control>
      </mc:Choice>
      <mc:Fallback>
        <control shapeId="1025" r:id="rId6" name="FILTER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F369-5A91-4837-8C31-9089CA92F26F}">
  <dimension ref="A1:F57"/>
  <sheetViews>
    <sheetView topLeftCell="A21" workbookViewId="0">
      <selection activeCell="I37" sqref="I37"/>
    </sheetView>
  </sheetViews>
  <sheetFormatPr defaultRowHeight="15.6" x14ac:dyDescent="0.3"/>
  <cols>
    <col min="1" max="4" width="3" style="26" customWidth="1"/>
    <col min="5" max="5" width="40.5546875" style="26" customWidth="1"/>
    <col min="6" max="6" width="15.44140625" bestFit="1" customWidth="1"/>
  </cols>
  <sheetData>
    <row r="1" spans="1:6" x14ac:dyDescent="0.3">
      <c r="A1" s="27" t="s">
        <v>0</v>
      </c>
      <c r="B1" s="27"/>
      <c r="C1" s="27"/>
      <c r="D1" s="27"/>
      <c r="E1" s="27"/>
      <c r="F1" s="21"/>
    </row>
    <row r="2" spans="1:6" ht="17.399999999999999" x14ac:dyDescent="0.3">
      <c r="A2" s="28" t="s">
        <v>53</v>
      </c>
      <c r="B2" s="27"/>
      <c r="C2" s="27"/>
      <c r="D2" s="27"/>
      <c r="E2" s="27"/>
      <c r="F2" s="22"/>
    </row>
    <row r="3" spans="1:6" x14ac:dyDescent="0.3">
      <c r="A3" s="29" t="s">
        <v>54</v>
      </c>
      <c r="B3" s="27"/>
      <c r="C3" s="27"/>
      <c r="D3" s="27"/>
      <c r="E3" s="27"/>
      <c r="F3" s="21" t="s">
        <v>2</v>
      </c>
    </row>
    <row r="4" spans="1:6" s="12" customFormat="1" ht="16.2" thickBot="1" x14ac:dyDescent="0.35">
      <c r="A4" s="23"/>
      <c r="B4" s="23"/>
      <c r="C4" s="23"/>
      <c r="D4" s="23"/>
      <c r="E4" s="23"/>
      <c r="F4" s="24" t="s">
        <v>55</v>
      </c>
    </row>
    <row r="5" spans="1:6" ht="16.2" thickTop="1" x14ac:dyDescent="0.3">
      <c r="A5" s="3" t="s">
        <v>56</v>
      </c>
      <c r="B5" s="3"/>
      <c r="C5" s="3"/>
      <c r="D5" s="3"/>
      <c r="E5" s="3"/>
      <c r="F5" s="25"/>
    </row>
    <row r="6" spans="1:6" x14ac:dyDescent="0.3">
      <c r="A6" s="3"/>
      <c r="B6" s="3" t="s">
        <v>57</v>
      </c>
      <c r="C6" s="3"/>
      <c r="D6" s="3"/>
      <c r="E6" s="3"/>
      <c r="F6" s="25"/>
    </row>
    <row r="7" spans="1:6" x14ac:dyDescent="0.3">
      <c r="A7" s="3"/>
      <c r="B7" s="3"/>
      <c r="C7" s="3" t="s">
        <v>58</v>
      </c>
      <c r="D7" s="3"/>
      <c r="E7" s="3"/>
      <c r="F7" s="25"/>
    </row>
    <row r="8" spans="1:6" x14ac:dyDescent="0.3">
      <c r="A8" s="3"/>
      <c r="B8" s="3"/>
      <c r="C8" s="3"/>
      <c r="D8" s="3" t="s">
        <v>59</v>
      </c>
      <c r="E8" s="3"/>
      <c r="F8" s="30">
        <v>117182.6</v>
      </c>
    </row>
    <row r="9" spans="1:6" x14ac:dyDescent="0.3">
      <c r="A9" s="3"/>
      <c r="B9" s="3"/>
      <c r="C9" s="3"/>
      <c r="D9" s="3" t="s">
        <v>60</v>
      </c>
      <c r="E9" s="3"/>
      <c r="F9" s="30">
        <v>89.14</v>
      </c>
    </row>
    <row r="10" spans="1:6" x14ac:dyDescent="0.3">
      <c r="A10" s="3"/>
      <c r="B10" s="3"/>
      <c r="C10" s="3"/>
      <c r="D10" s="3" t="s">
        <v>61</v>
      </c>
      <c r="E10" s="3"/>
      <c r="F10" s="30">
        <v>205845.33</v>
      </c>
    </row>
    <row r="11" spans="1:6" ht="16.2" thickBot="1" x14ac:dyDescent="0.35">
      <c r="A11" s="3"/>
      <c r="B11" s="3"/>
      <c r="C11" s="3"/>
      <c r="D11" s="3" t="s">
        <v>62</v>
      </c>
      <c r="E11" s="3"/>
      <c r="F11" s="31">
        <v>114.16</v>
      </c>
    </row>
    <row r="12" spans="1:6" x14ac:dyDescent="0.3">
      <c r="A12" s="3"/>
      <c r="B12" s="3"/>
      <c r="C12" s="3" t="s">
        <v>63</v>
      </c>
      <c r="D12" s="3"/>
      <c r="E12" s="3"/>
      <c r="F12" s="30">
        <f>ROUND(SUM(F7:F11),5)</f>
        <v>323231.23</v>
      </c>
    </row>
    <row r="13" spans="1:6" x14ac:dyDescent="0.3">
      <c r="A13" s="3"/>
      <c r="B13" s="3"/>
      <c r="C13" s="3" t="s">
        <v>64</v>
      </c>
      <c r="D13" s="3"/>
      <c r="E13" s="3"/>
      <c r="F13" s="30"/>
    </row>
    <row r="14" spans="1:6" x14ac:dyDescent="0.3">
      <c r="A14" s="3"/>
      <c r="B14" s="3"/>
      <c r="C14" s="3"/>
      <c r="D14" s="3" t="s">
        <v>65</v>
      </c>
      <c r="E14" s="3"/>
      <c r="F14" s="30">
        <v>24000</v>
      </c>
    </row>
    <row r="15" spans="1:6" ht="16.2" thickBot="1" x14ac:dyDescent="0.35">
      <c r="A15" s="3"/>
      <c r="B15" s="3"/>
      <c r="C15" s="3"/>
      <c r="D15" s="3" t="s">
        <v>66</v>
      </c>
      <c r="E15" s="3"/>
      <c r="F15" s="31">
        <v>112.5</v>
      </c>
    </row>
    <row r="16" spans="1:6" x14ac:dyDescent="0.3">
      <c r="A16" s="3"/>
      <c r="B16" s="3"/>
      <c r="C16" s="3" t="s">
        <v>67</v>
      </c>
      <c r="D16" s="3"/>
      <c r="E16" s="3"/>
      <c r="F16" s="30">
        <f>ROUND(SUM(F13:F15),5)</f>
        <v>24112.5</v>
      </c>
    </row>
    <row r="17" spans="1:6" x14ac:dyDescent="0.3">
      <c r="A17" s="3"/>
      <c r="B17" s="3"/>
      <c r="C17" s="3" t="s">
        <v>68</v>
      </c>
      <c r="D17" s="3"/>
      <c r="E17" s="3"/>
      <c r="F17" s="30"/>
    </row>
    <row r="18" spans="1:6" x14ac:dyDescent="0.3">
      <c r="A18" s="3"/>
      <c r="B18" s="3"/>
      <c r="C18" s="3"/>
      <c r="D18" s="3" t="s">
        <v>69</v>
      </c>
      <c r="E18" s="3"/>
      <c r="F18" s="30">
        <v>150000</v>
      </c>
    </row>
    <row r="19" spans="1:6" x14ac:dyDescent="0.3">
      <c r="A19" s="3"/>
      <c r="B19" s="3"/>
      <c r="C19" s="3"/>
      <c r="D19" s="3" t="s">
        <v>70</v>
      </c>
      <c r="E19" s="3"/>
      <c r="F19" s="30">
        <v>1265.76</v>
      </c>
    </row>
    <row r="20" spans="1:6" x14ac:dyDescent="0.3">
      <c r="A20" s="3"/>
      <c r="B20" s="3"/>
      <c r="C20" s="3"/>
      <c r="D20" s="3" t="s">
        <v>71</v>
      </c>
      <c r="E20" s="3"/>
      <c r="F20" s="30">
        <v>306.39999999999998</v>
      </c>
    </row>
    <row r="21" spans="1:6" ht="16.2" thickBot="1" x14ac:dyDescent="0.35">
      <c r="A21" s="3"/>
      <c r="B21" s="3"/>
      <c r="C21" s="3"/>
      <c r="D21" s="3" t="s">
        <v>72</v>
      </c>
      <c r="E21" s="3"/>
      <c r="F21" s="30">
        <v>5884.74</v>
      </c>
    </row>
    <row r="22" spans="1:6" ht="16.2" thickBot="1" x14ac:dyDescent="0.35">
      <c r="A22" s="3"/>
      <c r="B22" s="3"/>
      <c r="C22" s="3" t="s">
        <v>73</v>
      </c>
      <c r="D22" s="3"/>
      <c r="E22" s="3"/>
      <c r="F22" s="32">
        <f>ROUND(SUM(F17:F21),5)</f>
        <v>157456.9</v>
      </c>
    </row>
    <row r="23" spans="1:6" x14ac:dyDescent="0.3">
      <c r="A23" s="3"/>
      <c r="B23" s="3" t="s">
        <v>74</v>
      </c>
      <c r="C23" s="3"/>
      <c r="D23" s="3"/>
      <c r="E23" s="3"/>
      <c r="F23" s="30">
        <f>ROUND(F6+F12+F16+F22,5)</f>
        <v>504800.63</v>
      </c>
    </row>
    <row r="24" spans="1:6" x14ac:dyDescent="0.3">
      <c r="A24" s="3"/>
      <c r="B24" s="3" t="s">
        <v>75</v>
      </c>
      <c r="C24" s="3"/>
      <c r="D24" s="3"/>
      <c r="E24" s="3"/>
      <c r="F24" s="30"/>
    </row>
    <row r="25" spans="1:6" x14ac:dyDescent="0.3">
      <c r="A25" s="3"/>
      <c r="B25" s="3"/>
      <c r="C25" s="3" t="s">
        <v>76</v>
      </c>
      <c r="D25" s="3"/>
      <c r="E25" s="3"/>
      <c r="F25" s="30">
        <v>36484.550000000003</v>
      </c>
    </row>
    <row r="26" spans="1:6" x14ac:dyDescent="0.3">
      <c r="A26" s="3"/>
      <c r="B26" s="3"/>
      <c r="C26" s="3" t="s">
        <v>77</v>
      </c>
      <c r="D26" s="3"/>
      <c r="E26" s="3"/>
      <c r="F26" s="30">
        <v>-19590.14</v>
      </c>
    </row>
    <row r="27" spans="1:6" x14ac:dyDescent="0.3">
      <c r="A27" s="3"/>
      <c r="B27" s="3"/>
      <c r="C27" s="3" t="s">
        <v>78</v>
      </c>
      <c r="D27" s="3"/>
      <c r="E27" s="3"/>
      <c r="F27" s="30">
        <v>4252.5200000000004</v>
      </c>
    </row>
    <row r="28" spans="1:6" ht="16.2" thickBot="1" x14ac:dyDescent="0.35">
      <c r="A28" s="3"/>
      <c r="B28" s="3"/>
      <c r="C28" s="3" t="s">
        <v>79</v>
      </c>
      <c r="D28" s="3"/>
      <c r="E28" s="3"/>
      <c r="F28" s="30">
        <v>-1020.66</v>
      </c>
    </row>
    <row r="29" spans="1:6" ht="16.2" thickBot="1" x14ac:dyDescent="0.35">
      <c r="A29" s="3"/>
      <c r="B29" s="3" t="s">
        <v>80</v>
      </c>
      <c r="C29" s="3"/>
      <c r="D29" s="3"/>
      <c r="E29" s="3"/>
      <c r="F29" s="33">
        <f>ROUND(SUM(F24:F28),5)</f>
        <v>20126.27</v>
      </c>
    </row>
    <row r="30" spans="1:6" s="26" customFormat="1" ht="16.2" thickBot="1" x14ac:dyDescent="0.35">
      <c r="A30" s="3" t="s">
        <v>81</v>
      </c>
      <c r="B30" s="3"/>
      <c r="C30" s="3"/>
      <c r="D30" s="3"/>
      <c r="E30" s="3"/>
      <c r="F30" s="34">
        <f>ROUND(F5+F23+F29,5)</f>
        <v>524926.9</v>
      </c>
    </row>
    <row r="31" spans="1:6" ht="16.2" thickTop="1" x14ac:dyDescent="0.3">
      <c r="A31" s="3" t="s">
        <v>82</v>
      </c>
      <c r="B31" s="3"/>
      <c r="C31" s="3"/>
      <c r="D31" s="3"/>
      <c r="E31" s="3"/>
      <c r="F31" s="30"/>
    </row>
    <row r="32" spans="1:6" x14ac:dyDescent="0.3">
      <c r="A32" s="3"/>
      <c r="B32" s="3" t="s">
        <v>83</v>
      </c>
      <c r="C32" s="3"/>
      <c r="D32" s="3"/>
      <c r="E32" s="3"/>
      <c r="F32" s="30"/>
    </row>
    <row r="33" spans="1:6" x14ac:dyDescent="0.3">
      <c r="A33" s="3"/>
      <c r="B33" s="3"/>
      <c r="C33" s="3" t="s">
        <v>84</v>
      </c>
      <c r="D33" s="3"/>
      <c r="E33" s="3"/>
      <c r="F33" s="30"/>
    </row>
    <row r="34" spans="1:6" x14ac:dyDescent="0.3">
      <c r="A34" s="3"/>
      <c r="B34" s="3"/>
      <c r="C34" s="3"/>
      <c r="D34" s="3" t="s">
        <v>85</v>
      </c>
      <c r="E34" s="3"/>
      <c r="F34" s="30"/>
    </row>
    <row r="35" spans="1:6" ht="16.2" thickBot="1" x14ac:dyDescent="0.35">
      <c r="A35" s="3"/>
      <c r="B35" s="3"/>
      <c r="C35" s="3"/>
      <c r="D35" s="3"/>
      <c r="E35" s="3" t="s">
        <v>86</v>
      </c>
      <c r="F35" s="31">
        <v>14144.74</v>
      </c>
    </row>
    <row r="36" spans="1:6" x14ac:dyDescent="0.3">
      <c r="A36" s="3"/>
      <c r="B36" s="3"/>
      <c r="C36" s="3"/>
      <c r="D36" s="3" t="s">
        <v>87</v>
      </c>
      <c r="E36" s="3"/>
      <c r="F36" s="30">
        <f>ROUND(SUM(F34:F35),5)</f>
        <v>14144.74</v>
      </c>
    </row>
    <row r="37" spans="1:6" x14ac:dyDescent="0.3">
      <c r="A37" s="3"/>
      <c r="B37" s="3"/>
      <c r="C37" s="3"/>
      <c r="D37" s="3" t="s">
        <v>88</v>
      </c>
      <c r="E37" s="3"/>
      <c r="F37" s="30"/>
    </row>
    <row r="38" spans="1:6" x14ac:dyDescent="0.3">
      <c r="A38" s="3"/>
      <c r="B38" s="3"/>
      <c r="C38" s="3"/>
      <c r="D38" s="3"/>
      <c r="E38" s="3" t="s">
        <v>89</v>
      </c>
      <c r="F38" s="30">
        <v>835.67</v>
      </c>
    </row>
    <row r="39" spans="1:6" x14ac:dyDescent="0.3">
      <c r="A39" s="3"/>
      <c r="B39" s="3"/>
      <c r="C39" s="3"/>
      <c r="D39" s="3"/>
      <c r="E39" s="3" t="s">
        <v>90</v>
      </c>
      <c r="F39" s="30">
        <v>-18.41</v>
      </c>
    </row>
    <row r="40" spans="1:6" x14ac:dyDescent="0.3">
      <c r="A40" s="3"/>
      <c r="B40" s="3"/>
      <c r="C40" s="3"/>
      <c r="D40" s="3"/>
      <c r="E40" s="3" t="s">
        <v>91</v>
      </c>
      <c r="F40" s="30">
        <v>366.69</v>
      </c>
    </row>
    <row r="41" spans="1:6" ht="16.2" thickBot="1" x14ac:dyDescent="0.35">
      <c r="A41" s="3"/>
      <c r="B41" s="3"/>
      <c r="C41" s="3"/>
      <c r="D41" s="3"/>
      <c r="E41" s="3" t="s">
        <v>92</v>
      </c>
      <c r="F41" s="31">
        <v>633.66999999999996</v>
      </c>
    </row>
    <row r="42" spans="1:6" x14ac:dyDescent="0.3">
      <c r="A42" s="3"/>
      <c r="B42" s="3"/>
      <c r="C42" s="3"/>
      <c r="D42" s="3" t="s">
        <v>93</v>
      </c>
      <c r="E42" s="3"/>
      <c r="F42" s="30">
        <f>ROUND(SUM(F37:F41),5)</f>
        <v>1817.62</v>
      </c>
    </row>
    <row r="43" spans="1:6" x14ac:dyDescent="0.3">
      <c r="A43" s="3"/>
      <c r="B43" s="3"/>
      <c r="C43" s="3"/>
      <c r="D43" s="3" t="s">
        <v>94</v>
      </c>
      <c r="E43" s="3"/>
      <c r="F43" s="30"/>
    </row>
    <row r="44" spans="1:6" x14ac:dyDescent="0.3">
      <c r="A44" s="3"/>
      <c r="B44" s="3"/>
      <c r="C44" s="3"/>
      <c r="D44" s="3"/>
      <c r="E44" s="3" t="s">
        <v>95</v>
      </c>
      <c r="F44" s="30">
        <v>20184.060000000001</v>
      </c>
    </row>
    <row r="45" spans="1:6" x14ac:dyDescent="0.3">
      <c r="A45" s="3"/>
      <c r="B45" s="3"/>
      <c r="C45" s="3"/>
      <c r="D45" s="3"/>
      <c r="E45" s="3" t="s">
        <v>96</v>
      </c>
      <c r="F45" s="30">
        <v>1605.26</v>
      </c>
    </row>
    <row r="46" spans="1:6" ht="16.2" thickBot="1" x14ac:dyDescent="0.35">
      <c r="A46" s="3"/>
      <c r="B46" s="3"/>
      <c r="C46" s="3"/>
      <c r="D46" s="3"/>
      <c r="E46" s="3" t="s">
        <v>97</v>
      </c>
      <c r="F46" s="30">
        <v>-845.91</v>
      </c>
    </row>
    <row r="47" spans="1:6" ht="16.2" thickBot="1" x14ac:dyDescent="0.35">
      <c r="A47" s="3"/>
      <c r="B47" s="3"/>
      <c r="C47" s="3"/>
      <c r="D47" s="3" t="s">
        <v>98</v>
      </c>
      <c r="E47" s="3"/>
      <c r="F47" s="33">
        <f>ROUND(SUM(F43:F46),5)</f>
        <v>20943.41</v>
      </c>
    </row>
    <row r="48" spans="1:6" ht="16.2" thickBot="1" x14ac:dyDescent="0.35">
      <c r="A48" s="3"/>
      <c r="B48" s="3"/>
      <c r="C48" s="3" t="s">
        <v>99</v>
      </c>
      <c r="D48" s="3"/>
      <c r="E48" s="3"/>
      <c r="F48" s="32">
        <f>ROUND(F33+F36+F42+F47,5)</f>
        <v>36905.769999999997</v>
      </c>
    </row>
    <row r="49" spans="1:6" x14ac:dyDescent="0.3">
      <c r="A49" s="3"/>
      <c r="B49" s="3" t="s">
        <v>100</v>
      </c>
      <c r="C49" s="3"/>
      <c r="D49" s="3"/>
      <c r="E49" s="3"/>
      <c r="F49" s="30">
        <f>ROUND(F32+F48,5)</f>
        <v>36905.769999999997</v>
      </c>
    </row>
    <row r="50" spans="1:6" x14ac:dyDescent="0.3">
      <c r="A50" s="3"/>
      <c r="B50" s="3" t="s">
        <v>101</v>
      </c>
      <c r="C50" s="3"/>
      <c r="D50" s="3"/>
      <c r="E50" s="3"/>
      <c r="F50" s="30"/>
    </row>
    <row r="51" spans="1:6" x14ac:dyDescent="0.3">
      <c r="A51" s="3"/>
      <c r="B51" s="3"/>
      <c r="C51" s="3" t="s">
        <v>102</v>
      </c>
      <c r="D51" s="3"/>
      <c r="E51" s="3"/>
      <c r="F51" s="30">
        <v>25000</v>
      </c>
    </row>
    <row r="52" spans="1:6" x14ac:dyDescent="0.3">
      <c r="A52" s="3"/>
      <c r="B52" s="3"/>
      <c r="C52" s="3" t="s">
        <v>103</v>
      </c>
      <c r="D52" s="3"/>
      <c r="E52" s="3"/>
      <c r="F52" s="30">
        <v>321065.26</v>
      </c>
    </row>
    <row r="53" spans="1:6" x14ac:dyDescent="0.3">
      <c r="A53" s="3"/>
      <c r="B53" s="3"/>
      <c r="C53" s="3" t="s">
        <v>104</v>
      </c>
      <c r="D53" s="3"/>
      <c r="E53" s="3"/>
      <c r="F53" s="30">
        <v>3982</v>
      </c>
    </row>
    <row r="54" spans="1:6" ht="16.2" thickBot="1" x14ac:dyDescent="0.35">
      <c r="A54" s="3"/>
      <c r="B54" s="3"/>
      <c r="C54" s="3" t="s">
        <v>51</v>
      </c>
      <c r="D54" s="3"/>
      <c r="E54" s="3"/>
      <c r="F54" s="30">
        <v>137973.87</v>
      </c>
    </row>
    <row r="55" spans="1:6" ht="16.2" thickBot="1" x14ac:dyDescent="0.35">
      <c r="A55" s="3"/>
      <c r="B55" s="3" t="s">
        <v>105</v>
      </c>
      <c r="C55" s="3"/>
      <c r="D55" s="3"/>
      <c r="E55" s="3"/>
      <c r="F55" s="33">
        <f>ROUND(SUM(F50:F54),5)</f>
        <v>488021.13</v>
      </c>
    </row>
    <row r="56" spans="1:6" s="26" customFormat="1" ht="16.2" thickBot="1" x14ac:dyDescent="0.35">
      <c r="A56" s="3" t="s">
        <v>106</v>
      </c>
      <c r="B56" s="3"/>
      <c r="C56" s="3"/>
      <c r="D56" s="3"/>
      <c r="E56" s="3"/>
      <c r="F56" s="34">
        <f>ROUND(F31+F49+F55,5)</f>
        <v>524926.9</v>
      </c>
    </row>
    <row r="57" spans="1:6" ht="16.2" thickTop="1" x14ac:dyDescent="0.3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E6E41-DE84-49A9-868B-545B16FAB94D}">
  <dimension ref="A1:H11"/>
  <sheetViews>
    <sheetView workbookViewId="0">
      <selection activeCell="G16" sqref="G16"/>
    </sheetView>
  </sheetViews>
  <sheetFormatPr defaultRowHeight="14.4" x14ac:dyDescent="0.3"/>
  <cols>
    <col min="1" max="1" width="3" style="8" customWidth="1"/>
    <col min="2" max="2" width="27.21875" style="8" customWidth="1"/>
    <col min="3" max="3" width="8.77734375" bestFit="1" customWidth="1"/>
    <col min="4" max="4" width="5" bestFit="1" customWidth="1"/>
    <col min="5" max="6" width="5.77734375" bestFit="1" customWidth="1"/>
    <col min="7" max="7" width="7.88671875" bestFit="1" customWidth="1"/>
    <col min="8" max="8" width="8.77734375" bestFit="1" customWidth="1"/>
  </cols>
  <sheetData>
    <row r="1" spans="1:8" ht="15.6" x14ac:dyDescent="0.3">
      <c r="A1" s="3" t="s">
        <v>0</v>
      </c>
      <c r="B1" s="2"/>
      <c r="C1" s="1"/>
      <c r="D1" s="1"/>
      <c r="E1" s="1"/>
      <c r="F1" s="1"/>
      <c r="G1" s="1"/>
      <c r="H1" s="9"/>
    </row>
    <row r="2" spans="1:8" ht="17.399999999999999" x14ac:dyDescent="0.3">
      <c r="A2" s="4" t="s">
        <v>107</v>
      </c>
      <c r="B2" s="2"/>
      <c r="C2" s="1"/>
      <c r="D2" s="1"/>
      <c r="E2" s="1"/>
      <c r="F2" s="1"/>
      <c r="G2" s="1"/>
      <c r="H2" s="35"/>
    </row>
    <row r="3" spans="1:8" x14ac:dyDescent="0.3">
      <c r="A3" s="5" t="s">
        <v>54</v>
      </c>
      <c r="B3" s="2"/>
      <c r="C3" s="1"/>
      <c r="D3" s="1"/>
      <c r="E3" s="1"/>
      <c r="F3" s="1"/>
      <c r="G3" s="1"/>
      <c r="H3" s="9" t="s">
        <v>108</v>
      </c>
    </row>
    <row r="4" spans="1:8" s="12" customFormat="1" ht="15" thickBot="1" x14ac:dyDescent="0.35">
      <c r="A4" s="10"/>
      <c r="B4" s="10"/>
      <c r="C4" s="36" t="s">
        <v>109</v>
      </c>
      <c r="D4" s="36" t="s">
        <v>110</v>
      </c>
      <c r="E4" s="36" t="s">
        <v>111</v>
      </c>
      <c r="F4" s="36" t="s">
        <v>112</v>
      </c>
      <c r="G4" s="36" t="s">
        <v>113</v>
      </c>
      <c r="H4" s="36" t="s">
        <v>114</v>
      </c>
    </row>
    <row r="5" spans="1:8" ht="15" thickTop="1" x14ac:dyDescent="0.3">
      <c r="A5" s="2"/>
      <c r="B5" s="2" t="s">
        <v>115</v>
      </c>
      <c r="C5" s="15">
        <v>0</v>
      </c>
      <c r="D5" s="15">
        <v>0</v>
      </c>
      <c r="E5" s="15">
        <v>0</v>
      </c>
      <c r="F5" s="15">
        <v>0</v>
      </c>
      <c r="G5" s="15">
        <v>664.82</v>
      </c>
      <c r="H5" s="15">
        <f>ROUND(SUM(C5:G5),5)</f>
        <v>664.82</v>
      </c>
    </row>
    <row r="6" spans="1:8" x14ac:dyDescent="0.3">
      <c r="A6" s="2"/>
      <c r="B6" s="2" t="s">
        <v>116</v>
      </c>
      <c r="C6" s="15">
        <v>0</v>
      </c>
      <c r="D6" s="15">
        <v>0</v>
      </c>
      <c r="E6" s="15">
        <v>0</v>
      </c>
      <c r="F6" s="15">
        <v>0</v>
      </c>
      <c r="G6" s="15">
        <v>830</v>
      </c>
      <c r="H6" s="15">
        <f>ROUND(SUM(C6:G6),5)</f>
        <v>830</v>
      </c>
    </row>
    <row r="7" spans="1:8" x14ac:dyDescent="0.3">
      <c r="A7" s="2"/>
      <c r="B7" s="2" t="s">
        <v>117</v>
      </c>
      <c r="C7" s="15">
        <v>1252.9100000000001</v>
      </c>
      <c r="D7" s="15">
        <v>0</v>
      </c>
      <c r="E7" s="15">
        <v>0</v>
      </c>
      <c r="F7" s="15">
        <v>0</v>
      </c>
      <c r="G7" s="15">
        <v>0</v>
      </c>
      <c r="H7" s="15">
        <f>ROUND(SUM(C7:G7),5)</f>
        <v>1252.9100000000001</v>
      </c>
    </row>
    <row r="8" spans="1:8" x14ac:dyDescent="0.3">
      <c r="A8" s="2"/>
      <c r="B8" s="2" t="s">
        <v>118</v>
      </c>
      <c r="C8" s="15">
        <v>0</v>
      </c>
      <c r="D8" s="15">
        <v>0</v>
      </c>
      <c r="E8" s="15">
        <v>0</v>
      </c>
      <c r="F8" s="15">
        <v>0</v>
      </c>
      <c r="G8" s="15">
        <v>1989.01</v>
      </c>
      <c r="H8" s="15">
        <f>ROUND(SUM(C8:G8),5)</f>
        <v>1989.01</v>
      </c>
    </row>
    <row r="9" spans="1:8" ht="15" thickBot="1" x14ac:dyDescent="0.35">
      <c r="A9" s="2"/>
      <c r="B9" s="2" t="s">
        <v>119</v>
      </c>
      <c r="C9" s="15">
        <v>9408</v>
      </c>
      <c r="D9" s="15">
        <v>0</v>
      </c>
      <c r="E9" s="15">
        <v>0</v>
      </c>
      <c r="F9" s="15">
        <v>0</v>
      </c>
      <c r="G9" s="15">
        <v>0</v>
      </c>
      <c r="H9" s="15">
        <f>ROUND(SUM(C9:G9),5)</f>
        <v>9408</v>
      </c>
    </row>
    <row r="10" spans="1:8" s="8" customFormat="1" ht="10.8" thickBot="1" x14ac:dyDescent="0.25">
      <c r="A10" s="2" t="s">
        <v>114</v>
      </c>
      <c r="B10" s="2"/>
      <c r="C10" s="20">
        <f>ROUND(SUM(C5:C9),5)</f>
        <v>10660.91</v>
      </c>
      <c r="D10" s="20">
        <f>ROUND(SUM(D5:D9),5)</f>
        <v>0</v>
      </c>
      <c r="E10" s="20">
        <f>ROUND(SUM(E5:E9),5)</f>
        <v>0</v>
      </c>
      <c r="F10" s="20">
        <f>ROUND(SUM(F5:F9),5)</f>
        <v>0</v>
      </c>
      <c r="G10" s="20">
        <f>ROUND(SUM(G5:G9),5)</f>
        <v>3483.83</v>
      </c>
      <c r="H10" s="20">
        <f>ROUND(SUM(C10:G10),5)</f>
        <v>14144.74</v>
      </c>
    </row>
    <row r="11" spans="1:8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Nov &amp; YTD</vt:lpstr>
      <vt:lpstr>Balance sheet</vt:lpstr>
      <vt:lpstr>Accounts payable</vt:lpstr>
      <vt:lpstr>'Nov &amp; YTD'!Print_Titles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 Soleimani</dc:creator>
  <cp:lastModifiedBy>Mona Soleimani</cp:lastModifiedBy>
  <dcterms:created xsi:type="dcterms:W3CDTF">2025-01-13T07:53:20Z</dcterms:created>
  <dcterms:modified xsi:type="dcterms:W3CDTF">2025-01-13T08:01:00Z</dcterms:modified>
</cp:coreProperties>
</file>