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elleskelly/Documents/SkillsBCMainFile/Board Meetings/Board 2025/Financials/"/>
    </mc:Choice>
  </mc:AlternateContent>
  <xr:revisionPtr revIDLastSave="0" documentId="8_{E911156C-4BB0-664A-8230-A7995CE38A5A}" xr6:coauthVersionLast="47" xr6:coauthVersionMax="47" xr10:uidLastSave="{00000000-0000-0000-0000-000000000000}"/>
  <bookViews>
    <workbookView xWindow="35660" yWindow="-10940" windowWidth="29040" windowHeight="15720" xr2:uid="{5853D39A-2E4D-472E-A317-DE7716A81E40}"/>
  </bookViews>
  <sheets>
    <sheet name="Feb and YTD P&amp;L" sheetId="1" r:id="rId1"/>
    <sheet name="Balance sheet" sheetId="2" r:id="rId2"/>
    <sheet name="AP" sheetId="3" r:id="rId3"/>
  </sheets>
  <definedNames>
    <definedName name="_xlnm.Print_Titles" localSheetId="0">'Feb and YTD P&amp;L'!$A:$E,'Feb and YTD P&amp;L'!$4:$5</definedName>
    <definedName name="QB_BASIS_4" localSheetId="0" hidden="1">'Feb and YTD P&amp;L'!$L$3</definedName>
    <definedName name="QB_COLUMN_59200" localSheetId="0" hidden="1">'Feb and YTD P&amp;L'!$F$5</definedName>
    <definedName name="QB_COLUMN_62230" localSheetId="0" hidden="1">'Feb and YTD P&amp;L'!$I$5</definedName>
    <definedName name="QB_COLUMN_63620" localSheetId="0" hidden="1">'Feb and YTD P&amp;L'!$H$5</definedName>
    <definedName name="QB_COLUMN_63650" localSheetId="0" hidden="1">'Feb and YTD P&amp;L'!$K$5</definedName>
    <definedName name="QB_COLUMN_76210" localSheetId="0" hidden="1">'Feb and YTD P&amp;L'!$G$5</definedName>
    <definedName name="QB_COLUMN_76240" localSheetId="0" hidden="1">'Feb and YTD P&amp;L'!$J$5</definedName>
    <definedName name="QB_COLUMN_76260" localSheetId="0" hidden="1">'Feb and YTD P&amp;L'!$L$5</definedName>
    <definedName name="QB_COMPANY_0" localSheetId="0" hidden="1">'Feb and YTD P&amp;L'!$A$1</definedName>
    <definedName name="QB_DATA_0" localSheetId="0" hidden="1">'Feb and YTD P&amp;L'!$8:$8,'Feb and YTD P&amp;L'!$9:$9,'Feb and YTD P&amp;L'!$10:$10,'Feb and YTD P&amp;L'!$11:$11,'Feb and YTD P&amp;L'!$12:$12,'Feb and YTD P&amp;L'!$13:$13,'Feb and YTD P&amp;L'!$14:$14,'Feb and YTD P&amp;L'!$15:$15,'Feb and YTD P&amp;L'!$16:$16,'Feb and YTD P&amp;L'!$19:$19,'Feb and YTD P&amp;L'!$20:$20,'Feb and YTD P&amp;L'!$21:$21,'Feb and YTD P&amp;L'!$22:$22,'Feb and YTD P&amp;L'!$23:$23,'Feb and YTD P&amp;L'!$27:$27,'Feb and YTD P&amp;L'!$28:$28</definedName>
    <definedName name="QB_DATA_1" localSheetId="0" hidden="1">'Feb and YTD P&amp;L'!$29:$29,'Feb and YTD P&amp;L'!$30:$30,'Feb and YTD P&amp;L'!$31:$31,'Feb and YTD P&amp;L'!$32:$32,'Feb and YTD P&amp;L'!$33:$33,'Feb and YTD P&amp;L'!$34:$34,'Feb and YTD P&amp;L'!$35:$35,'Feb and YTD P&amp;L'!$36:$36,'Feb and YTD P&amp;L'!$37:$37,'Feb and YTD P&amp;L'!$38:$38,'Feb and YTD P&amp;L'!$39:$39,'Feb and YTD P&amp;L'!$40:$40,'Feb and YTD P&amp;L'!$41:$41,'Feb and YTD P&amp;L'!$42:$42,'Feb and YTD P&amp;L'!$43:$43,'Feb and YTD P&amp;L'!$44:$44</definedName>
    <definedName name="QB_DATA_2" localSheetId="0" hidden="1">'Feb and YTD P&amp;L'!$45:$45</definedName>
    <definedName name="QB_DATE_1" localSheetId="0" hidden="1">'Feb and YTD P&amp;L'!$L$2</definedName>
    <definedName name="QB_FORMULA_0" localSheetId="0" hidden="1">'Feb and YTD P&amp;L'!$H$8,'Feb and YTD P&amp;L'!$K$8,'Feb and YTD P&amp;L'!$H$9,'Feb and YTD P&amp;L'!$K$9,'Feb and YTD P&amp;L'!$H$10,'Feb and YTD P&amp;L'!$K$10,'Feb and YTD P&amp;L'!$H$11,'Feb and YTD P&amp;L'!$K$11,'Feb and YTD P&amp;L'!$H$12,'Feb and YTD P&amp;L'!$K$12,'Feb and YTD P&amp;L'!$H$13,'Feb and YTD P&amp;L'!$K$13,'Feb and YTD P&amp;L'!$H$14,'Feb and YTD P&amp;L'!$K$14,'Feb and YTD P&amp;L'!$H$15,'Feb and YTD P&amp;L'!$K$15</definedName>
    <definedName name="QB_FORMULA_1" localSheetId="0" hidden="1">'Feb and YTD P&amp;L'!$H$16,'Feb and YTD P&amp;L'!$K$16,'Feb and YTD P&amp;L'!$F$17,'Feb and YTD P&amp;L'!$G$17,'Feb and YTD P&amp;L'!$H$17,'Feb and YTD P&amp;L'!$I$17,'Feb and YTD P&amp;L'!$J$17,'Feb and YTD P&amp;L'!$K$17,'Feb and YTD P&amp;L'!$L$17,'Feb and YTD P&amp;L'!$H$19,'Feb and YTD P&amp;L'!$K$19,'Feb and YTD P&amp;L'!$H$20,'Feb and YTD P&amp;L'!$K$20,'Feb and YTD P&amp;L'!$H$21,'Feb and YTD P&amp;L'!$K$21,'Feb and YTD P&amp;L'!$H$22</definedName>
    <definedName name="QB_FORMULA_2" localSheetId="0" hidden="1">'Feb and YTD P&amp;L'!$K$22,'Feb and YTD P&amp;L'!$H$23,'Feb and YTD P&amp;L'!$K$23,'Feb and YTD P&amp;L'!$F$24,'Feb and YTD P&amp;L'!$G$24,'Feb and YTD P&amp;L'!$H$24,'Feb and YTD P&amp;L'!$I$24,'Feb and YTD P&amp;L'!$J$24,'Feb and YTD P&amp;L'!$K$24,'Feb and YTD P&amp;L'!$L$24,'Feb and YTD P&amp;L'!$F$25,'Feb and YTD P&amp;L'!$G$25,'Feb and YTD P&amp;L'!$H$25,'Feb and YTD P&amp;L'!$I$25,'Feb and YTD P&amp;L'!$J$25,'Feb and YTD P&amp;L'!$K$25</definedName>
    <definedName name="QB_FORMULA_3" localSheetId="0" hidden="1">'Feb and YTD P&amp;L'!$L$25,'Feb and YTD P&amp;L'!$H$27,'Feb and YTD P&amp;L'!$K$27,'Feb and YTD P&amp;L'!$H$28,'Feb and YTD P&amp;L'!$K$28,'Feb and YTD P&amp;L'!$H$29,'Feb and YTD P&amp;L'!$K$29,'Feb and YTD P&amp;L'!$H$30,'Feb and YTD P&amp;L'!$K$30,'Feb and YTD P&amp;L'!$H$31,'Feb and YTD P&amp;L'!$K$31,'Feb and YTD P&amp;L'!$H$32,'Feb and YTD P&amp;L'!$K$32,'Feb and YTD P&amp;L'!$H$33,'Feb and YTD P&amp;L'!$K$33,'Feb and YTD P&amp;L'!$H$34</definedName>
    <definedName name="QB_FORMULA_4" localSheetId="0" hidden="1">'Feb and YTD P&amp;L'!$K$34,'Feb and YTD P&amp;L'!$H$35,'Feb and YTD P&amp;L'!$K$35,'Feb and YTD P&amp;L'!$H$36,'Feb and YTD P&amp;L'!$K$36,'Feb and YTD P&amp;L'!$H$37,'Feb and YTD P&amp;L'!$K$37,'Feb and YTD P&amp;L'!$H$38,'Feb and YTD P&amp;L'!$K$38,'Feb and YTD P&amp;L'!$H$39,'Feb and YTD P&amp;L'!$K$39,'Feb and YTD P&amp;L'!$H$40,'Feb and YTD P&amp;L'!$K$40,'Feb and YTD P&amp;L'!$H$41,'Feb and YTD P&amp;L'!$K$41,'Feb and YTD P&amp;L'!$H$42</definedName>
    <definedName name="QB_FORMULA_5" localSheetId="0" hidden="1">'Feb and YTD P&amp;L'!$K$42,'Feb and YTD P&amp;L'!$H$43,'Feb and YTD P&amp;L'!$K$43,'Feb and YTD P&amp;L'!$H$44,'Feb and YTD P&amp;L'!$K$44,'Feb and YTD P&amp;L'!$H$45,'Feb and YTD P&amp;L'!$K$45,'Feb and YTD P&amp;L'!$F$46,'Feb and YTD P&amp;L'!$G$46,'Feb and YTD P&amp;L'!$H$46,'Feb and YTD P&amp;L'!$I$46,'Feb and YTD P&amp;L'!$J$46,'Feb and YTD P&amp;L'!$K$46,'Feb and YTD P&amp;L'!$L$46,'Feb and YTD P&amp;L'!$F$47,'Feb and YTD P&amp;L'!$G$47</definedName>
    <definedName name="QB_FORMULA_6" localSheetId="0" hidden="1">'Feb and YTD P&amp;L'!$H$47,'Feb and YTD P&amp;L'!$I$47,'Feb and YTD P&amp;L'!$J$47,'Feb and YTD P&amp;L'!$K$47,'Feb and YTD P&amp;L'!$L$47,'Feb and YTD P&amp;L'!$F$48,'Feb and YTD P&amp;L'!$G$48,'Feb and YTD P&amp;L'!$H$48,'Feb and YTD P&amp;L'!$I$48,'Feb and YTD P&amp;L'!$J$48,'Feb and YTD P&amp;L'!$K$48,'Feb and YTD P&amp;L'!$L$48</definedName>
    <definedName name="QB_ROW_106240" localSheetId="0" hidden="1">'Feb and YTD P&amp;L'!$E$9</definedName>
    <definedName name="QB_ROW_108240" localSheetId="0" hidden="1">'Feb and YTD P&amp;L'!$E$10</definedName>
    <definedName name="QB_ROW_112240" localSheetId="0" hidden="1">'Feb and YTD P&amp;L'!$E$11</definedName>
    <definedName name="QB_ROW_122240" localSheetId="0" hidden="1">'Feb and YTD P&amp;L'!$E$41</definedName>
    <definedName name="QB_ROW_123240" localSheetId="0" hidden="1">'Feb and YTD P&amp;L'!$E$45</definedName>
    <definedName name="QB_ROW_124240" localSheetId="0" hidden="1">'Feb and YTD P&amp;L'!$E$44</definedName>
    <definedName name="QB_ROW_127240" localSheetId="0" hidden="1">'Feb and YTD P&amp;L'!$E$39</definedName>
    <definedName name="QB_ROW_132240" localSheetId="0" hidden="1">'Feb and YTD P&amp;L'!$E$28</definedName>
    <definedName name="QB_ROW_135240" localSheetId="0" hidden="1">'Feb and YTD P&amp;L'!$E$29</definedName>
    <definedName name="QB_ROW_136240" localSheetId="0" hidden="1">'Feb and YTD P&amp;L'!$E$32</definedName>
    <definedName name="QB_ROW_157340" localSheetId="0" hidden="1">'Feb and YTD P&amp;L'!$E$21</definedName>
    <definedName name="QB_ROW_161240" localSheetId="0" hidden="1">'Feb and YTD P&amp;L'!$E$22</definedName>
    <definedName name="QB_ROW_163240" localSheetId="0" hidden="1">'Feb and YTD P&amp;L'!$E$23</definedName>
    <definedName name="QB_ROW_170240" localSheetId="0" hidden="1">'Feb and YTD P&amp;L'!$E$30</definedName>
    <definedName name="QB_ROW_18301" localSheetId="0" hidden="1">'Feb and YTD P&amp;L'!$A$48</definedName>
    <definedName name="QB_ROW_19011" localSheetId="0" hidden="1">'Feb and YTD P&amp;L'!$B$6</definedName>
    <definedName name="QB_ROW_19311" localSheetId="0" hidden="1">'Feb and YTD P&amp;L'!$B$47</definedName>
    <definedName name="QB_ROW_20031" localSheetId="0" hidden="1">'Feb and YTD P&amp;L'!$D$7</definedName>
    <definedName name="QB_ROW_20331" localSheetId="0" hidden="1">'Feb and YTD P&amp;L'!$D$17</definedName>
    <definedName name="QB_ROW_21031" localSheetId="0" hidden="1">'Feb and YTD P&amp;L'!$D$26</definedName>
    <definedName name="QB_ROW_21331" localSheetId="0" hidden="1">'Feb and YTD P&amp;L'!$D$46</definedName>
    <definedName name="QB_ROW_25240" localSheetId="0" hidden="1">'Feb and YTD P&amp;L'!$E$37</definedName>
    <definedName name="QB_ROW_266240" localSheetId="0" hidden="1">'Feb and YTD P&amp;L'!$E$31</definedName>
    <definedName name="QB_ROW_267240" localSheetId="0" hidden="1">'Feb and YTD P&amp;L'!$E$33</definedName>
    <definedName name="QB_ROW_273240" localSheetId="0" hidden="1">'Feb and YTD P&amp;L'!$E$43</definedName>
    <definedName name="QB_ROW_279240" localSheetId="0" hidden="1">'Feb and YTD P&amp;L'!$E$40</definedName>
    <definedName name="QB_ROW_293240" localSheetId="0" hidden="1">'Feb and YTD P&amp;L'!$E$42</definedName>
    <definedName name="QB_ROW_299240" localSheetId="0" hidden="1">'Feb and YTD P&amp;L'!$E$19</definedName>
    <definedName name="QB_ROW_301240" localSheetId="0" hidden="1">'Feb and YTD P&amp;L'!$E$20</definedName>
    <definedName name="QB_ROW_30240" localSheetId="0" hidden="1">'Feb and YTD P&amp;L'!$E$12</definedName>
    <definedName name="QB_ROW_31240" localSheetId="0" hidden="1">'Feb and YTD P&amp;L'!$E$15</definedName>
    <definedName name="QB_ROW_314240" localSheetId="0" hidden="1">'Feb and YTD P&amp;L'!$E$8</definedName>
    <definedName name="QB_ROW_32240" localSheetId="0" hidden="1">'Feb and YTD P&amp;L'!$E$13</definedName>
    <definedName name="QB_ROW_329240" localSheetId="0" hidden="1">'Feb and YTD P&amp;L'!$E$27</definedName>
    <definedName name="QB_ROW_59240" localSheetId="0" hidden="1">'Feb and YTD P&amp;L'!$E$35</definedName>
    <definedName name="QB_ROW_60240" localSheetId="0" hidden="1">'Feb and YTD P&amp;L'!$E$36</definedName>
    <definedName name="QB_ROW_61240" localSheetId="0" hidden="1">'Feb and YTD P&amp;L'!$E$34</definedName>
    <definedName name="QB_ROW_62240" localSheetId="0" hidden="1">'Feb and YTD P&amp;L'!$E$38</definedName>
    <definedName name="QB_ROW_69240" localSheetId="0" hidden="1">'Feb and YTD P&amp;L'!$E$14</definedName>
    <definedName name="QB_ROW_73240" localSheetId="0" hidden="1">'Feb and YTD P&amp;L'!$E$16</definedName>
    <definedName name="QB_ROW_86321" localSheetId="0" hidden="1">'Feb and YTD P&amp;L'!$C$25</definedName>
    <definedName name="QB_ROW_87031" localSheetId="0" hidden="1">'Feb and YTD P&amp;L'!$D$18</definedName>
    <definedName name="QB_ROW_87331" localSheetId="0" hidden="1">'Feb and YTD P&amp;L'!$D$24</definedName>
    <definedName name="QB_SUBTITLE_3" localSheetId="0" hidden="1">'Feb and YTD P&amp;L'!$A$3</definedName>
    <definedName name="QB_TIME_5" localSheetId="0" hidden="1">'Feb and YTD P&amp;L'!$L$1</definedName>
    <definedName name="QB_TITLE_2" localSheetId="0" hidden="1">'Feb and YTD P&amp;L'!$A$2</definedName>
    <definedName name="QBCANSUPPORTUPDATE" localSheetId="0">TRUE</definedName>
    <definedName name="QBCOMPANYFILENAME" localSheetId="0">"C:\Users\Public\Documents\Intuit\QuickBooks\Company Files\Skills  Canada BC YE Aug 31 2025.QBW"</definedName>
    <definedName name="QBENDDATE" localSheetId="0">20250228</definedName>
    <definedName name="QBHEADERSONSCREEN" localSheetId="0">TRUE</definedName>
    <definedName name="QBMETADATASIZE" localSheetId="0">5971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"59a6c43d7db64ef6903534fae1175bcc"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20250201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C17" i="3"/>
  <c r="H17" i="3" s="1"/>
  <c r="H16" i="3"/>
  <c r="H15" i="3"/>
  <c r="H14" i="3"/>
  <c r="H13" i="3"/>
  <c r="H12" i="3"/>
  <c r="H11" i="3"/>
  <c r="H10" i="3"/>
  <c r="H9" i="3"/>
  <c r="H8" i="3"/>
  <c r="H7" i="3"/>
  <c r="H6" i="3"/>
  <c r="H5" i="3"/>
  <c r="F53" i="2"/>
  <c r="F45" i="2"/>
  <c r="F41" i="2"/>
  <c r="F35" i="2"/>
  <c r="F46" i="2" s="1"/>
  <c r="F47" i="2" s="1"/>
  <c r="F54" i="2" s="1"/>
  <c r="F28" i="2"/>
  <c r="F22" i="2"/>
  <c r="F29" i="2" s="1"/>
  <c r="F21" i="2"/>
  <c r="F15" i="2"/>
  <c r="F12" i="2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K23" i="1"/>
  <c r="H23" i="1"/>
  <c r="K22" i="1"/>
  <c r="H22" i="1"/>
  <c r="K21" i="1"/>
  <c r="H21" i="1"/>
  <c r="K20" i="1"/>
  <c r="H20" i="1"/>
  <c r="K19" i="1"/>
  <c r="H19" i="1"/>
  <c r="L17" i="1"/>
  <c r="K17" i="1"/>
  <c r="J17" i="1"/>
  <c r="I17" i="1"/>
  <c r="H17" i="1"/>
  <c r="G17" i="1"/>
  <c r="F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</calcChain>
</file>

<file path=xl/sharedStrings.xml><?xml version="1.0" encoding="utf-8"?>
<sst xmlns="http://schemas.openxmlformats.org/spreadsheetml/2006/main" count="134" uniqueCount="127">
  <si>
    <t>Skills Canada BC</t>
  </si>
  <si>
    <t>Profit &amp; Loss Budget Performance</t>
  </si>
  <si>
    <t>Accrual Basis</t>
  </si>
  <si>
    <t>February 2025</t>
  </si>
  <si>
    <t>Feb 25</t>
  </si>
  <si>
    <t>Budget</t>
  </si>
  <si>
    <t>Sep '24 - Feb 25</t>
  </si>
  <si>
    <t>YTD Budget</t>
  </si>
  <si>
    <t>Annual Budget</t>
  </si>
  <si>
    <t>Ordinary Income/Expense</t>
  </si>
  <si>
    <t>Income</t>
  </si>
  <si>
    <t>42032 · Skilled Trades BC</t>
  </si>
  <si>
    <t>42020 · Skills/Compétences Canada Corp</t>
  </si>
  <si>
    <t>42030 · BC Government (AEST)</t>
  </si>
  <si>
    <t>43000 · Sponsorships</t>
  </si>
  <si>
    <t>43100 · Registration Fees</t>
  </si>
  <si>
    <t>43200 · National Registration Fees</t>
  </si>
  <si>
    <t>46400 · InSPIRE Funding</t>
  </si>
  <si>
    <t>47000 · Membership Fees</t>
  </si>
  <si>
    <t>47200 · Interest Revenue</t>
  </si>
  <si>
    <t>Total Income</t>
  </si>
  <si>
    <t>Cost of Goods Sold</t>
  </si>
  <si>
    <t>51000 · Regional Competitions</t>
  </si>
  <si>
    <t>52000 · Provincial Competitions</t>
  </si>
  <si>
    <t>53000 · National Competitions</t>
  </si>
  <si>
    <t>54000 · World Skills Competition</t>
  </si>
  <si>
    <t>55000 · InSPIRE Program</t>
  </si>
  <si>
    <t>Total COGS</t>
  </si>
  <si>
    <t>Gross Profit</t>
  </si>
  <si>
    <t>Expense</t>
  </si>
  <si>
    <t>62500 · Rent and storage</t>
  </si>
  <si>
    <t>61100 · AGM &amp; Board Expenses</t>
  </si>
  <si>
    <t>61200 · Communications &amp; Marketing</t>
  </si>
  <si>
    <t>61400 · Insurance</t>
  </si>
  <si>
    <t>61500 · Interest &amp; Bank Charges</t>
  </si>
  <si>
    <t>61600 · IT, Website &amp; Administration</t>
  </si>
  <si>
    <t>61700 · Memberships &amp; Licences</t>
  </si>
  <si>
    <t>61800 · Office Supplies &amp; Equipment</t>
  </si>
  <si>
    <t>61900 · Postage, Shipping &amp; Delivery</t>
  </si>
  <si>
    <t>62000 · Printing and Copying</t>
  </si>
  <si>
    <t>62100 · Professional Fees</t>
  </si>
  <si>
    <t>62200 · Telecommunications</t>
  </si>
  <si>
    <t>62400 · Travel and Meetings</t>
  </si>
  <si>
    <t>65000 · Amortization</t>
  </si>
  <si>
    <t>66000 · Staff Salaries</t>
  </si>
  <si>
    <t>66100 · Vacation</t>
  </si>
  <si>
    <t>66200 · MERCs</t>
  </si>
  <si>
    <t>66300 · Employee Benefits</t>
  </si>
  <si>
    <t>66500 · Payroll Administration Fees</t>
  </si>
  <si>
    <t>Total Expense</t>
  </si>
  <si>
    <t>Net Ordinary Income</t>
  </si>
  <si>
    <t>Net Income</t>
  </si>
  <si>
    <t>$ Over (under) Budget</t>
  </si>
  <si>
    <t>Balance Sheet</t>
  </si>
  <si>
    <t>As of February 28, 2025</t>
  </si>
  <si>
    <t>Feb 28, 25</t>
  </si>
  <si>
    <t>ASSETS</t>
  </si>
  <si>
    <t>Current Assets</t>
  </si>
  <si>
    <t>Chequing/Savings</t>
  </si>
  <si>
    <t>10100 · RBC chequing</t>
  </si>
  <si>
    <t>10250 · Paypal Account</t>
  </si>
  <si>
    <t>10600 · Chequing Com Savings Cred</t>
  </si>
  <si>
    <t>10630 · Shares - Credit Union</t>
  </si>
  <si>
    <t>Total Chequing/Savings</t>
  </si>
  <si>
    <t>Accounts Receivable</t>
  </si>
  <si>
    <t>11200 · Sponsorships Receivable</t>
  </si>
  <si>
    <t>Total Accounts Receivable</t>
  </si>
  <si>
    <t>Other Current Assets</t>
  </si>
  <si>
    <t>11050 · GIC-RBC</t>
  </si>
  <si>
    <t>12500 · Interest receivable</t>
  </si>
  <si>
    <t>12100 · Registration/other  Receivable</t>
  </si>
  <si>
    <t>13000 · Prepaid Expenses</t>
  </si>
  <si>
    <t>Total Other Current Assets</t>
  </si>
  <si>
    <t>Total Current Assets</t>
  </si>
  <si>
    <t>Fixed Assets</t>
  </si>
  <si>
    <t>15000 · Furniture and Equipment</t>
  </si>
  <si>
    <t>15001 · Accum Depr - Furn and Equip</t>
  </si>
  <si>
    <t>15600 · Computer Eqpt</t>
  </si>
  <si>
    <t>15601 · Accum Depr -Computer Eqpt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</si>
  <si>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</si>
  <si>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</si>
  <si>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</si>
  <si>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</si>
  <si>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</si>
  <si>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</si>
  <si>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</si>
  <si>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</si>
  <si>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</si>
  <si>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21061 · Collabria Visa -Shoshwana</t>
  </si>
  <si>
    <t>21065 · MBNA MC</t>
  </si>
  <si>
    <t>21055 · Collabria Visa - Michelle 0240</t>
  </si>
  <si>
    <t>21050 · Collabria Visa - Jamie 0232</t>
  </si>
  <si>
    <t>Total Credit Cards</t>
  </si>
  <si>
    <t>Other Current Liabilities</t>
  </si>
  <si>
    <t>24150 · Accrued Vacation Pay</t>
  </si>
  <si>
    <t>25500 · GST/HST Payable</t>
  </si>
  <si>
    <t>Total Other Current Liabilities</t>
  </si>
  <si>
    <t>Total Current Liabilities</t>
  </si>
  <si>
    <t>Total Liabilities</t>
  </si>
  <si>
    <t>Equity</t>
  </si>
  <si>
    <t>30600 · Contingency Fund</t>
  </si>
  <si>
    <t>32000 · Retained Earnings</t>
  </si>
  <si>
    <t>32100 · RE Invested in Capital Assets</t>
  </si>
  <si>
    <t>Total Equity</t>
  </si>
  <si>
    <t>TOTAL LIABILITIES &amp; EQUITY</t>
  </si>
  <si>
    <t>A/P Aging Summary</t>
  </si>
  <si>
    <t/>
  </si>
  <si>
    <t>Current</t>
  </si>
  <si>
    <t>1 - 30</t>
  </si>
  <si>
    <t>31 - 60</t>
  </si>
  <si>
    <t>61 - 90</t>
  </si>
  <si>
    <t>&gt; 90</t>
  </si>
  <si>
    <t>TOTAL</t>
  </si>
  <si>
    <t>Construction Foundation of BC</t>
  </si>
  <si>
    <t>Darren Seibel</t>
  </si>
  <si>
    <t>Eric Hamber Secondary School</t>
  </si>
  <si>
    <t>Karynn A. Scott</t>
  </si>
  <si>
    <t>Kathryn Arkell</t>
  </si>
  <si>
    <t>Michelle Skelly - Expenses</t>
  </si>
  <si>
    <t>North Island College.</t>
  </si>
  <si>
    <t>School District # 59 (Peace River South)</t>
  </si>
  <si>
    <t>School District # 73 (kamloops-Thompson)</t>
  </si>
  <si>
    <t>School District #47 (Powell River)</t>
  </si>
  <si>
    <t>School District #69 (Qualicum)</t>
  </si>
  <si>
    <t>Trevor Hood</t>
  </si>
  <si>
    <t>Refer to AP tab for details</t>
  </si>
  <si>
    <t>Sponsorship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</si>
</sst>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mm/dd/yyyy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Alignment="1">
      <alignment horizontal="centerContinuous"/>
    </xf>
    <xf numFmtId="164" fontId="6" fillId="0" borderId="0" xfId="0" applyNumberFormat="1" applyFont="1"/>
    <xf numFmtId="164" fontId="6" fillId="0" borderId="3" xfId="0" applyNumberFormat="1" applyFont="1" applyBorder="1"/>
    <xf numFmtId="164" fontId="6" fillId="0" borderId="4" xfId="0" applyNumberFormat="1" applyFont="1" applyBorder="1"/>
    <xf numFmtId="164" fontId="6" fillId="0" borderId="5" xfId="0" applyNumberFormat="1" applyFont="1" applyBorder="1"/>
    <xf numFmtId="164" fontId="2" fillId="0" borderId="6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6" fillId="0" borderId="0" xfId="1" applyFont="1"/>
    <xf numFmtId="43" fontId="6" fillId="0" borderId="3" xfId="1" applyFont="1" applyBorder="1"/>
    <xf numFmtId="43" fontId="6" fillId="0" borderId="0" xfId="1" applyFont="1" applyBorder="1"/>
    <xf numFmtId="43" fontId="6" fillId="0" borderId="4" xfId="1" applyFont="1" applyBorder="1"/>
    <xf numFmtId="43" fontId="6" fillId="0" borderId="5" xfId="1" applyFont="1" applyBorder="1"/>
    <xf numFmtId="43" fontId="2" fillId="0" borderId="6" xfId="1" applyFont="1" applyBorder="1"/>
    <xf numFmtId="49" fontId="2" fillId="0" borderId="2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2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635000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635000</xdr:colOff>
          <xdr:row>1</xdr:row>
          <xdr:rowOff>25400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CA95-8FE6-4330-807C-8D72FF95424B}">
  <sheetPr codeName="Sheet1"/>
  <dimension ref="A1:L49"/>
  <sheetViews>
    <sheetView tabSelected="1" zoomScaleNormal="100" workbookViewId="0">
      <selection activeCell="H14" sqref="H14"/>
    </sheetView>
  </sheetViews>
  <sheetFormatPr baseColWidth="10" defaultColWidth="8.83203125" defaultRowHeight="15" x14ac:dyDescent="0.2"/>
  <cols>
    <col min="1" max="1" width="1" style="12" customWidth="1"/>
    <col min="2" max="3" width="0.83203125" style="12" customWidth="1"/>
    <col min="4" max="4" width="1.33203125" style="12" customWidth="1"/>
    <col min="5" max="5" width="30" style="12" customWidth="1"/>
    <col min="6" max="6" width="9.5" bestFit="1" customWidth="1"/>
    <col min="7" max="7" width="9.33203125" bestFit="1" customWidth="1"/>
    <col min="8" max="8" width="15.1640625" customWidth="1"/>
    <col min="9" max="9" width="12" bestFit="1" customWidth="1"/>
    <col min="10" max="10" width="9.5" bestFit="1" customWidth="1"/>
    <col min="11" max="11" width="11.83203125" bestFit="1" customWidth="1"/>
    <col min="12" max="12" width="11.33203125" bestFit="1" customWidth="1"/>
  </cols>
  <sheetData>
    <row r="1" spans="1:12" ht="16" x14ac:dyDescent="0.2">
      <c r="A1" s="3" t="s">
        <v>0</v>
      </c>
      <c r="B1" s="2"/>
      <c r="C1" s="2"/>
      <c r="D1" s="2"/>
      <c r="E1" s="2"/>
      <c r="F1" s="1"/>
      <c r="G1" s="1"/>
      <c r="H1" s="1"/>
      <c r="I1" s="1"/>
      <c r="J1" s="1"/>
      <c r="K1" s="1"/>
      <c r="L1" s="13"/>
    </row>
    <row r="2" spans="1:12" ht="18" x14ac:dyDescent="0.2">
      <c r="A2" s="4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3"/>
    </row>
    <row r="3" spans="1:12" x14ac:dyDescent="0.2">
      <c r="A3" s="5" t="s">
        <v>3</v>
      </c>
      <c r="B3" s="2"/>
      <c r="C3" s="2"/>
      <c r="D3" s="2"/>
      <c r="E3" s="2"/>
      <c r="F3" s="1"/>
      <c r="G3" s="1"/>
      <c r="H3" s="1"/>
      <c r="I3" s="1"/>
      <c r="J3" s="1"/>
      <c r="K3" s="1"/>
      <c r="L3" s="13" t="s">
        <v>2</v>
      </c>
    </row>
    <row r="4" spans="1:12" ht="16" thickBot="1" x14ac:dyDescent="0.25">
      <c r="A4" s="2"/>
      <c r="B4" s="2"/>
      <c r="C4" s="2"/>
      <c r="D4" s="2"/>
      <c r="E4" s="2"/>
      <c r="F4" s="6"/>
      <c r="G4" s="6"/>
      <c r="H4" s="6"/>
      <c r="I4" s="6"/>
      <c r="J4" s="6"/>
      <c r="K4" s="6"/>
      <c r="L4" s="6"/>
    </row>
    <row r="5" spans="1:12" s="16" customFormat="1" ht="29.5" customHeight="1" thickTop="1" thickBot="1" x14ac:dyDescent="0.25">
      <c r="A5" s="14"/>
      <c r="B5" s="14"/>
      <c r="C5" s="14"/>
      <c r="D5" s="14"/>
      <c r="E5" s="14"/>
      <c r="F5" s="15" t="s">
        <v>4</v>
      </c>
      <c r="G5" s="15" t="s">
        <v>5</v>
      </c>
      <c r="H5" s="23" t="s">
        <v>52</v>
      </c>
      <c r="I5" s="15" t="s">
        <v>6</v>
      </c>
      <c r="J5" s="15" t="s">
        <v>7</v>
      </c>
      <c r="K5" s="23" t="s">
        <v>52</v>
      </c>
      <c r="L5" s="15" t="s">
        <v>8</v>
      </c>
    </row>
    <row r="6" spans="1:12" ht="16" thickTop="1" x14ac:dyDescent="0.2">
      <c r="A6" s="2"/>
      <c r="B6" s="2" t="s">
        <v>9</v>
      </c>
      <c r="C6" s="2"/>
      <c r="D6" s="2"/>
      <c r="E6" s="2"/>
      <c r="F6" s="7"/>
      <c r="G6" s="7"/>
      <c r="H6" s="7"/>
      <c r="I6" s="7"/>
      <c r="J6" s="7"/>
      <c r="K6" s="7"/>
      <c r="L6" s="7"/>
    </row>
    <row r="7" spans="1:12" x14ac:dyDescent="0.2">
      <c r="A7" s="2"/>
      <c r="B7" s="2"/>
      <c r="C7" s="2"/>
      <c r="D7" s="2" t="s">
        <v>10</v>
      </c>
      <c r="E7" s="2"/>
      <c r="F7" s="7"/>
      <c r="G7" s="7"/>
      <c r="H7" s="7"/>
      <c r="I7" s="7"/>
      <c r="J7" s="7"/>
      <c r="K7" s="7"/>
      <c r="L7" s="7"/>
    </row>
    <row r="8" spans="1:12" x14ac:dyDescent="0.2">
      <c r="A8" s="2"/>
      <c r="B8" s="2"/>
      <c r="C8" s="2"/>
      <c r="D8" s="2"/>
      <c r="E8" s="2" t="s">
        <v>11</v>
      </c>
      <c r="F8" s="17">
        <v>0</v>
      </c>
      <c r="G8" s="17">
        <v>0</v>
      </c>
      <c r="H8" s="17">
        <f t="shared" ref="H8:H17" si="0">ROUND((F8-G8),5)</f>
        <v>0</v>
      </c>
      <c r="I8" s="17">
        <v>0</v>
      </c>
      <c r="J8" s="17">
        <v>0</v>
      </c>
      <c r="K8" s="17">
        <f t="shared" ref="K8:K17" si="1">ROUND((I8-J8),5)</f>
        <v>0</v>
      </c>
      <c r="L8" s="17">
        <v>55000</v>
      </c>
    </row>
    <row r="9" spans="1:12" x14ac:dyDescent="0.2">
      <c r="A9" s="2"/>
      <c r="B9" s="2"/>
      <c r="C9" s="2"/>
      <c r="D9" s="2"/>
      <c r="E9" s="2" t="s">
        <v>12</v>
      </c>
      <c r="F9" s="17">
        <v>0</v>
      </c>
      <c r="G9" s="17">
        <v>0</v>
      </c>
      <c r="H9" s="17">
        <f t="shared" si="0"/>
        <v>0</v>
      </c>
      <c r="I9" s="17">
        <v>87095.97</v>
      </c>
      <c r="J9" s="17">
        <v>87203</v>
      </c>
      <c r="K9" s="17">
        <f t="shared" si="1"/>
        <v>-107.03</v>
      </c>
      <c r="L9" s="17">
        <v>350810</v>
      </c>
    </row>
    <row r="10" spans="1:12" x14ac:dyDescent="0.2">
      <c r="A10" s="2"/>
      <c r="B10" s="2"/>
      <c r="C10" s="2"/>
      <c r="D10" s="2"/>
      <c r="E10" s="2" t="s">
        <v>13</v>
      </c>
      <c r="F10" s="17">
        <v>0</v>
      </c>
      <c r="G10" s="17">
        <v>0</v>
      </c>
      <c r="H10" s="17">
        <f t="shared" si="0"/>
        <v>0</v>
      </c>
      <c r="I10" s="17">
        <v>170000</v>
      </c>
      <c r="J10" s="17">
        <v>170000</v>
      </c>
      <c r="K10" s="17">
        <f t="shared" si="1"/>
        <v>0</v>
      </c>
      <c r="L10" s="17">
        <v>170000</v>
      </c>
    </row>
    <row r="11" spans="1:12" x14ac:dyDescent="0.2">
      <c r="A11" s="2"/>
      <c r="B11" s="2"/>
      <c r="C11" s="2"/>
      <c r="D11" s="2"/>
      <c r="E11" s="2" t="s">
        <v>14</v>
      </c>
      <c r="F11" s="17">
        <v>113500</v>
      </c>
      <c r="G11" s="17">
        <v>60000</v>
      </c>
      <c r="H11" s="17">
        <f t="shared" si="0"/>
        <v>53500</v>
      </c>
      <c r="I11" s="17">
        <v>249500</v>
      </c>
      <c r="J11" s="17">
        <v>60000</v>
      </c>
      <c r="K11" s="17">
        <f t="shared" si="1"/>
        <v>189500</v>
      </c>
      <c r="L11" s="17">
        <v>220000</v>
      </c>
    </row>
    <row r="12" spans="1:12" x14ac:dyDescent="0.2">
      <c r="A12" s="2"/>
      <c r="B12" s="2"/>
      <c r="C12" s="2"/>
      <c r="D12" s="2"/>
      <c r="E12" s="2" t="s">
        <v>15</v>
      </c>
      <c r="F12" s="17">
        <v>3875</v>
      </c>
      <c r="G12" s="17">
        <v>0</v>
      </c>
      <c r="H12" s="17">
        <f t="shared" si="0"/>
        <v>3875</v>
      </c>
      <c r="I12" s="17">
        <v>3875</v>
      </c>
      <c r="J12" s="17">
        <v>0</v>
      </c>
      <c r="K12" s="17">
        <f t="shared" si="1"/>
        <v>3875</v>
      </c>
      <c r="L12" s="17">
        <v>40000</v>
      </c>
    </row>
    <row r="13" spans="1:12" x14ac:dyDescent="0.2">
      <c r="A13" s="2"/>
      <c r="B13" s="2"/>
      <c r="C13" s="2"/>
      <c r="D13" s="2"/>
      <c r="E13" s="2" t="s">
        <v>16</v>
      </c>
      <c r="F13" s="17">
        <v>0</v>
      </c>
      <c r="G13" s="17">
        <v>0</v>
      </c>
      <c r="H13" s="17">
        <f t="shared" si="0"/>
        <v>0</v>
      </c>
      <c r="I13" s="17">
        <v>0</v>
      </c>
      <c r="J13" s="17">
        <v>0</v>
      </c>
      <c r="K13" s="17">
        <f t="shared" si="1"/>
        <v>0</v>
      </c>
      <c r="L13" s="17">
        <v>39600</v>
      </c>
    </row>
    <row r="14" spans="1:12" x14ac:dyDescent="0.2">
      <c r="A14" s="2"/>
      <c r="B14" s="2"/>
      <c r="C14" s="2"/>
      <c r="D14" s="2"/>
      <c r="E14" s="2" t="s">
        <v>17</v>
      </c>
      <c r="F14" s="17">
        <v>0</v>
      </c>
      <c r="G14" s="17">
        <v>0</v>
      </c>
      <c r="H14" s="17">
        <f t="shared" si="0"/>
        <v>0</v>
      </c>
      <c r="I14" s="17">
        <v>0</v>
      </c>
      <c r="J14" s="17">
        <v>0</v>
      </c>
      <c r="K14" s="17">
        <f t="shared" si="1"/>
        <v>0</v>
      </c>
      <c r="L14" s="17">
        <v>5000</v>
      </c>
    </row>
    <row r="15" spans="1:12" x14ac:dyDescent="0.2">
      <c r="A15" s="2"/>
      <c r="B15" s="2"/>
      <c r="C15" s="2"/>
      <c r="D15" s="2"/>
      <c r="E15" s="2" t="s">
        <v>18</v>
      </c>
      <c r="F15" s="17">
        <v>10</v>
      </c>
      <c r="G15" s="17">
        <v>0</v>
      </c>
      <c r="H15" s="17">
        <f t="shared" si="0"/>
        <v>10</v>
      </c>
      <c r="I15" s="17">
        <v>120</v>
      </c>
      <c r="J15" s="17">
        <v>0</v>
      </c>
      <c r="K15" s="17">
        <f t="shared" si="1"/>
        <v>120</v>
      </c>
      <c r="L15" s="17">
        <v>0</v>
      </c>
    </row>
    <row r="16" spans="1:12" ht="16" thickBot="1" x14ac:dyDescent="0.25">
      <c r="A16" s="2"/>
      <c r="B16" s="2"/>
      <c r="C16" s="2"/>
      <c r="D16" s="2"/>
      <c r="E16" s="2" t="s">
        <v>19</v>
      </c>
      <c r="F16" s="18">
        <v>688.44</v>
      </c>
      <c r="G16" s="18">
        <v>1000</v>
      </c>
      <c r="H16" s="18">
        <f t="shared" si="0"/>
        <v>-311.56</v>
      </c>
      <c r="I16" s="18">
        <v>4645.82</v>
      </c>
      <c r="J16" s="18">
        <v>6000</v>
      </c>
      <c r="K16" s="18">
        <f t="shared" si="1"/>
        <v>-1354.18</v>
      </c>
      <c r="L16" s="18">
        <v>13000</v>
      </c>
    </row>
    <row r="17" spans="1:12" x14ac:dyDescent="0.2">
      <c r="A17" s="2"/>
      <c r="B17" s="2"/>
      <c r="C17" s="2"/>
      <c r="D17" s="2" t="s">
        <v>20</v>
      </c>
      <c r="E17" s="2"/>
      <c r="F17" s="17">
        <f>ROUND(SUM(F7:F16),5)</f>
        <v>118073.44</v>
      </c>
      <c r="G17" s="17">
        <f>ROUND(SUM(G7:G16),5)</f>
        <v>61000</v>
      </c>
      <c r="H17" s="17">
        <f t="shared" si="0"/>
        <v>57073.440000000002</v>
      </c>
      <c r="I17" s="17">
        <f>ROUND(SUM(I7:I16),5)</f>
        <v>515236.79</v>
      </c>
      <c r="J17" s="17">
        <f>ROUND(SUM(J7:J16),5)</f>
        <v>323203</v>
      </c>
      <c r="K17" s="17">
        <f t="shared" si="1"/>
        <v>192033.79</v>
      </c>
      <c r="L17" s="17">
        <f>ROUND(SUM(L7:L16),5)</f>
        <v>893410</v>
      </c>
    </row>
    <row r="18" spans="1:12" x14ac:dyDescent="0.2">
      <c r="A18" s="2"/>
      <c r="B18" s="2"/>
      <c r="C18" s="2"/>
      <c r="D18" s="2" t="s">
        <v>21</v>
      </c>
      <c r="E18" s="2"/>
      <c r="F18" s="17"/>
      <c r="G18" s="17"/>
      <c r="H18" s="17"/>
      <c r="I18" s="17"/>
      <c r="J18" s="17"/>
      <c r="K18" s="17"/>
      <c r="L18" s="17"/>
    </row>
    <row r="19" spans="1:12" x14ac:dyDescent="0.2">
      <c r="A19" s="2"/>
      <c r="B19" s="2"/>
      <c r="C19" s="2"/>
      <c r="D19" s="2"/>
      <c r="E19" s="2" t="s">
        <v>22</v>
      </c>
      <c r="F19" s="17">
        <v>10521.13</v>
      </c>
      <c r="G19" s="17">
        <v>58000</v>
      </c>
      <c r="H19" s="17">
        <f t="shared" ref="H19:H25" si="2">ROUND((F19-G19),5)</f>
        <v>-47478.87</v>
      </c>
      <c r="I19" s="17">
        <v>41285</v>
      </c>
      <c r="J19" s="17">
        <v>58000</v>
      </c>
      <c r="K19" s="17">
        <f t="shared" ref="K19:K25" si="3">ROUND((I19-J19),5)</f>
        <v>-16715</v>
      </c>
      <c r="L19" s="17">
        <v>116000</v>
      </c>
    </row>
    <row r="20" spans="1:12" x14ac:dyDescent="0.2">
      <c r="A20" s="2"/>
      <c r="B20" s="2"/>
      <c r="C20" s="2"/>
      <c r="D20" s="2"/>
      <c r="E20" s="2" t="s">
        <v>23</v>
      </c>
      <c r="F20" s="17">
        <v>0</v>
      </c>
      <c r="G20" s="17">
        <v>0</v>
      </c>
      <c r="H20" s="17">
        <f t="shared" si="2"/>
        <v>0</v>
      </c>
      <c r="I20" s="17">
        <v>69.23</v>
      </c>
      <c r="J20" s="17">
        <v>0</v>
      </c>
      <c r="K20" s="17">
        <f t="shared" si="3"/>
        <v>69.23</v>
      </c>
      <c r="L20" s="17">
        <v>330000</v>
      </c>
    </row>
    <row r="21" spans="1:12" x14ac:dyDescent="0.2">
      <c r="A21" s="2"/>
      <c r="B21" s="2"/>
      <c r="C21" s="2"/>
      <c r="D21" s="2"/>
      <c r="E21" s="2" t="s">
        <v>24</v>
      </c>
      <c r="F21" s="17">
        <v>0</v>
      </c>
      <c r="G21" s="17">
        <v>0</v>
      </c>
      <c r="H21" s="17">
        <f t="shared" si="2"/>
        <v>0</v>
      </c>
      <c r="I21" s="17">
        <v>228.02</v>
      </c>
      <c r="J21" s="17">
        <v>0</v>
      </c>
      <c r="K21" s="17">
        <f t="shared" si="3"/>
        <v>228.02</v>
      </c>
      <c r="L21" s="17">
        <v>76000</v>
      </c>
    </row>
    <row r="22" spans="1:12" x14ac:dyDescent="0.2">
      <c r="A22" s="2"/>
      <c r="B22" s="2"/>
      <c r="C22" s="2"/>
      <c r="D22" s="2"/>
      <c r="E22" s="2" t="s">
        <v>25</v>
      </c>
      <c r="F22" s="17">
        <v>0</v>
      </c>
      <c r="G22" s="17">
        <v>0</v>
      </c>
      <c r="H22" s="17">
        <f t="shared" si="2"/>
        <v>0</v>
      </c>
      <c r="I22" s="17">
        <v>7675.45</v>
      </c>
      <c r="J22" s="17">
        <v>7000</v>
      </c>
      <c r="K22" s="17">
        <f t="shared" si="3"/>
        <v>675.45</v>
      </c>
      <c r="L22" s="17">
        <v>7000</v>
      </c>
    </row>
    <row r="23" spans="1:12" ht="16" thickBot="1" x14ac:dyDescent="0.25">
      <c r="A23" s="2"/>
      <c r="B23" s="2"/>
      <c r="C23" s="2"/>
      <c r="D23" s="2"/>
      <c r="E23" s="2" t="s">
        <v>26</v>
      </c>
      <c r="F23" s="19">
        <v>7449.97</v>
      </c>
      <c r="G23" s="19">
        <v>0</v>
      </c>
      <c r="H23" s="19">
        <f t="shared" si="2"/>
        <v>7449.97</v>
      </c>
      <c r="I23" s="19">
        <v>12665.85</v>
      </c>
      <c r="J23" s="19">
        <v>0</v>
      </c>
      <c r="K23" s="19">
        <f t="shared" si="3"/>
        <v>12665.85</v>
      </c>
      <c r="L23" s="19">
        <v>5000</v>
      </c>
    </row>
    <row r="24" spans="1:12" ht="16" thickBot="1" x14ac:dyDescent="0.25">
      <c r="A24" s="2"/>
      <c r="B24" s="2"/>
      <c r="C24" s="2"/>
      <c r="D24" s="2" t="s">
        <v>27</v>
      </c>
      <c r="E24" s="2"/>
      <c r="F24" s="20">
        <f>ROUND(SUM(F18:F23),5)</f>
        <v>17971.099999999999</v>
      </c>
      <c r="G24" s="20">
        <f>ROUND(SUM(G18:G23),5)</f>
        <v>58000</v>
      </c>
      <c r="H24" s="20">
        <f t="shared" si="2"/>
        <v>-40028.9</v>
      </c>
      <c r="I24" s="20">
        <f>ROUND(SUM(I18:I23),5)</f>
        <v>61923.55</v>
      </c>
      <c r="J24" s="20">
        <f>ROUND(SUM(J18:J23),5)</f>
        <v>65000</v>
      </c>
      <c r="K24" s="20">
        <f t="shared" si="3"/>
        <v>-3076.45</v>
      </c>
      <c r="L24" s="20">
        <f>ROUND(SUM(L18:L23),5)</f>
        <v>534000</v>
      </c>
    </row>
    <row r="25" spans="1:12" x14ac:dyDescent="0.2">
      <c r="A25" s="2"/>
      <c r="B25" s="2"/>
      <c r="C25" s="2" t="s">
        <v>28</v>
      </c>
      <c r="D25" s="2"/>
      <c r="E25" s="2"/>
      <c r="F25" s="17">
        <f>ROUND(F17-F24,5)</f>
        <v>100102.34</v>
      </c>
      <c r="G25" s="17">
        <f>ROUND(G17-G24,5)</f>
        <v>3000</v>
      </c>
      <c r="H25" s="17">
        <f t="shared" si="2"/>
        <v>97102.34</v>
      </c>
      <c r="I25" s="17">
        <f>ROUND(I17-I24,5)</f>
        <v>453313.24</v>
      </c>
      <c r="J25" s="17">
        <f>ROUND(J17-J24,5)</f>
        <v>258203</v>
      </c>
      <c r="K25" s="17">
        <f t="shared" si="3"/>
        <v>195110.24</v>
      </c>
      <c r="L25" s="17">
        <f>ROUND(L17-L24,5)</f>
        <v>359410</v>
      </c>
    </row>
    <row r="26" spans="1:12" x14ac:dyDescent="0.2">
      <c r="A26" s="2"/>
      <c r="B26" s="2"/>
      <c r="C26" s="2"/>
      <c r="D26" s="2" t="s">
        <v>29</v>
      </c>
      <c r="E26" s="2"/>
      <c r="F26" s="17"/>
      <c r="G26" s="17"/>
      <c r="H26" s="17"/>
      <c r="I26" s="17"/>
      <c r="J26" s="17"/>
      <c r="K26" s="17"/>
      <c r="L26" s="17"/>
    </row>
    <row r="27" spans="1:12" x14ac:dyDescent="0.2">
      <c r="A27" s="2"/>
      <c r="B27" s="2"/>
      <c r="C27" s="2"/>
      <c r="D27" s="2"/>
      <c r="E27" s="2" t="s">
        <v>30</v>
      </c>
      <c r="F27" s="17">
        <v>411.02</v>
      </c>
      <c r="G27" s="17">
        <v>420</v>
      </c>
      <c r="H27" s="17">
        <f t="shared" ref="H27:H48" si="4">ROUND((F27-G27),5)</f>
        <v>-8.98</v>
      </c>
      <c r="I27" s="17">
        <v>2466.13</v>
      </c>
      <c r="J27" s="17">
        <v>2520</v>
      </c>
      <c r="K27" s="17">
        <f t="shared" ref="K27:K48" si="5">ROUND((I27-J27),5)</f>
        <v>-53.87</v>
      </c>
      <c r="L27" s="17">
        <v>5000</v>
      </c>
    </row>
    <row r="28" spans="1:12" x14ac:dyDescent="0.2">
      <c r="A28" s="2"/>
      <c r="B28" s="2"/>
      <c r="C28" s="2"/>
      <c r="D28" s="2"/>
      <c r="E28" s="2" t="s">
        <v>31</v>
      </c>
      <c r="F28" s="17">
        <v>0</v>
      </c>
      <c r="G28" s="17">
        <v>500</v>
      </c>
      <c r="H28" s="17">
        <f t="shared" si="4"/>
        <v>-500</v>
      </c>
      <c r="I28" s="17">
        <v>0</v>
      </c>
      <c r="J28" s="17">
        <v>3000</v>
      </c>
      <c r="K28" s="17">
        <f t="shared" si="5"/>
        <v>-3000</v>
      </c>
      <c r="L28" s="17">
        <v>6000</v>
      </c>
    </row>
    <row r="29" spans="1:12" x14ac:dyDescent="0.2">
      <c r="A29" s="2"/>
      <c r="B29" s="2"/>
      <c r="C29" s="2"/>
      <c r="D29" s="2"/>
      <c r="E29" s="2" t="s">
        <v>32</v>
      </c>
      <c r="F29" s="17">
        <v>740.98</v>
      </c>
      <c r="G29" s="17">
        <v>585</v>
      </c>
      <c r="H29" s="17">
        <f t="shared" si="4"/>
        <v>155.97999999999999</v>
      </c>
      <c r="I29" s="17">
        <v>5414.46</v>
      </c>
      <c r="J29" s="17">
        <v>3490</v>
      </c>
      <c r="K29" s="17">
        <f t="shared" si="5"/>
        <v>1924.46</v>
      </c>
      <c r="L29" s="17">
        <v>7000</v>
      </c>
    </row>
    <row r="30" spans="1:12" x14ac:dyDescent="0.2">
      <c r="A30" s="2"/>
      <c r="B30" s="2"/>
      <c r="C30" s="2"/>
      <c r="D30" s="2"/>
      <c r="E30" s="2" t="s">
        <v>33</v>
      </c>
      <c r="F30" s="17">
        <v>0</v>
      </c>
      <c r="G30" s="17">
        <v>0</v>
      </c>
      <c r="H30" s="17">
        <f t="shared" si="4"/>
        <v>0</v>
      </c>
      <c r="I30" s="17">
        <v>4242.0200000000004</v>
      </c>
      <c r="J30" s="17">
        <v>0</v>
      </c>
      <c r="K30" s="17">
        <f t="shared" si="5"/>
        <v>4242.0200000000004</v>
      </c>
      <c r="L30" s="17">
        <v>7100</v>
      </c>
    </row>
    <row r="31" spans="1:12" x14ac:dyDescent="0.2">
      <c r="A31" s="2"/>
      <c r="B31" s="2"/>
      <c r="C31" s="2"/>
      <c r="D31" s="2"/>
      <c r="E31" s="2" t="s">
        <v>34</v>
      </c>
      <c r="F31" s="17">
        <v>110.73</v>
      </c>
      <c r="G31" s="17">
        <v>20</v>
      </c>
      <c r="H31" s="17">
        <f t="shared" si="4"/>
        <v>90.73</v>
      </c>
      <c r="I31" s="17">
        <v>123.97</v>
      </c>
      <c r="J31" s="17">
        <v>120</v>
      </c>
      <c r="K31" s="17">
        <f t="shared" si="5"/>
        <v>3.97</v>
      </c>
      <c r="L31" s="17">
        <v>2500</v>
      </c>
    </row>
    <row r="32" spans="1:12" x14ac:dyDescent="0.2">
      <c r="A32" s="2"/>
      <c r="B32" s="2"/>
      <c r="C32" s="2"/>
      <c r="D32" s="2"/>
      <c r="E32" s="2" t="s">
        <v>35</v>
      </c>
      <c r="F32" s="17">
        <v>818.38</v>
      </c>
      <c r="G32" s="17">
        <v>1670</v>
      </c>
      <c r="H32" s="17">
        <f t="shared" si="4"/>
        <v>-851.62</v>
      </c>
      <c r="I32" s="17">
        <v>5922.56</v>
      </c>
      <c r="J32" s="17">
        <v>9980</v>
      </c>
      <c r="K32" s="17">
        <f t="shared" si="5"/>
        <v>-4057.44</v>
      </c>
      <c r="L32" s="17">
        <v>20000</v>
      </c>
    </row>
    <row r="33" spans="1:12" x14ac:dyDescent="0.2">
      <c r="A33" s="2"/>
      <c r="B33" s="2"/>
      <c r="C33" s="2"/>
      <c r="D33" s="2"/>
      <c r="E33" s="2" t="s">
        <v>36</v>
      </c>
      <c r="F33" s="17">
        <v>0</v>
      </c>
      <c r="G33" s="17">
        <v>0</v>
      </c>
      <c r="H33" s="17">
        <f t="shared" si="4"/>
        <v>0</v>
      </c>
      <c r="I33" s="17">
        <v>650.88</v>
      </c>
      <c r="J33" s="17">
        <v>0</v>
      </c>
      <c r="K33" s="17">
        <f t="shared" si="5"/>
        <v>650.88</v>
      </c>
      <c r="L33" s="17">
        <v>450</v>
      </c>
    </row>
    <row r="34" spans="1:12" x14ac:dyDescent="0.2">
      <c r="A34" s="2"/>
      <c r="B34" s="2"/>
      <c r="C34" s="2"/>
      <c r="D34" s="2"/>
      <c r="E34" s="2" t="s">
        <v>37</v>
      </c>
      <c r="F34" s="17">
        <v>482.36</v>
      </c>
      <c r="G34" s="17">
        <v>260</v>
      </c>
      <c r="H34" s="17">
        <f t="shared" si="4"/>
        <v>222.36</v>
      </c>
      <c r="I34" s="17">
        <v>1792.99</v>
      </c>
      <c r="J34" s="17">
        <v>1540</v>
      </c>
      <c r="K34" s="17">
        <f t="shared" si="5"/>
        <v>252.99</v>
      </c>
      <c r="L34" s="17">
        <v>3100</v>
      </c>
    </row>
    <row r="35" spans="1:12" x14ac:dyDescent="0.2">
      <c r="A35" s="2"/>
      <c r="B35" s="2"/>
      <c r="C35" s="2"/>
      <c r="D35" s="2"/>
      <c r="E35" s="2" t="s">
        <v>38</v>
      </c>
      <c r="F35" s="17">
        <v>0</v>
      </c>
      <c r="G35" s="17">
        <v>167</v>
      </c>
      <c r="H35" s="17">
        <f t="shared" si="4"/>
        <v>-167</v>
      </c>
      <c r="I35" s="17">
        <v>887.36</v>
      </c>
      <c r="J35" s="17">
        <v>998</v>
      </c>
      <c r="K35" s="17">
        <f t="shared" si="5"/>
        <v>-110.64</v>
      </c>
      <c r="L35" s="17">
        <v>2000</v>
      </c>
    </row>
    <row r="36" spans="1:12" x14ac:dyDescent="0.2">
      <c r="A36" s="2"/>
      <c r="B36" s="2"/>
      <c r="C36" s="2"/>
      <c r="D36" s="2"/>
      <c r="E36" s="2" t="s">
        <v>39</v>
      </c>
      <c r="F36" s="17">
        <v>0</v>
      </c>
      <c r="G36" s="17">
        <v>0</v>
      </c>
      <c r="H36" s="17">
        <f t="shared" si="4"/>
        <v>0</v>
      </c>
      <c r="I36" s="17">
        <v>0</v>
      </c>
      <c r="J36" s="17">
        <v>0</v>
      </c>
      <c r="K36" s="17">
        <f t="shared" si="5"/>
        <v>0</v>
      </c>
      <c r="L36" s="17">
        <v>350</v>
      </c>
    </row>
    <row r="37" spans="1:12" x14ac:dyDescent="0.2">
      <c r="A37" s="2"/>
      <c r="B37" s="2"/>
      <c r="C37" s="2"/>
      <c r="D37" s="2"/>
      <c r="E37" s="2" t="s">
        <v>40</v>
      </c>
      <c r="F37" s="17">
        <v>3807.35</v>
      </c>
      <c r="G37" s="17">
        <v>3600</v>
      </c>
      <c r="H37" s="17">
        <f t="shared" si="4"/>
        <v>207.35</v>
      </c>
      <c r="I37" s="17">
        <v>16061.39</v>
      </c>
      <c r="J37" s="17">
        <v>30960</v>
      </c>
      <c r="K37" s="17">
        <f t="shared" si="5"/>
        <v>-14898.61</v>
      </c>
      <c r="L37" s="17">
        <v>55600</v>
      </c>
    </row>
    <row r="38" spans="1:12" x14ac:dyDescent="0.2">
      <c r="A38" s="2"/>
      <c r="B38" s="2"/>
      <c r="C38" s="2"/>
      <c r="D38" s="2"/>
      <c r="E38" s="2" t="s">
        <v>41</v>
      </c>
      <c r="F38" s="17">
        <v>235.31</v>
      </c>
      <c r="G38" s="17">
        <v>55</v>
      </c>
      <c r="H38" s="17">
        <f t="shared" si="4"/>
        <v>180.31</v>
      </c>
      <c r="I38" s="17">
        <v>678.12</v>
      </c>
      <c r="J38" s="17">
        <v>320</v>
      </c>
      <c r="K38" s="17">
        <f t="shared" si="5"/>
        <v>358.12</v>
      </c>
      <c r="L38" s="17">
        <v>650</v>
      </c>
    </row>
    <row r="39" spans="1:12" x14ac:dyDescent="0.2">
      <c r="A39" s="2"/>
      <c r="B39" s="2"/>
      <c r="C39" s="2"/>
      <c r="D39" s="2"/>
      <c r="E39" s="2" t="s">
        <v>42</v>
      </c>
      <c r="F39" s="17">
        <v>1324.86</v>
      </c>
      <c r="G39" s="17">
        <v>1250</v>
      </c>
      <c r="H39" s="17">
        <f t="shared" si="4"/>
        <v>74.86</v>
      </c>
      <c r="I39" s="17">
        <v>10664.04</v>
      </c>
      <c r="J39" s="17">
        <v>7500</v>
      </c>
      <c r="K39" s="17">
        <f t="shared" si="5"/>
        <v>3164.04</v>
      </c>
      <c r="L39" s="17">
        <v>15000</v>
      </c>
    </row>
    <row r="40" spans="1:12" x14ac:dyDescent="0.2">
      <c r="A40" s="2"/>
      <c r="B40" s="2"/>
      <c r="C40" s="2"/>
      <c r="D40" s="2"/>
      <c r="E40" s="2" t="s">
        <v>43</v>
      </c>
      <c r="F40" s="17">
        <v>353.09</v>
      </c>
      <c r="G40" s="17">
        <v>0</v>
      </c>
      <c r="H40" s="17">
        <f t="shared" si="4"/>
        <v>353.09</v>
      </c>
      <c r="I40" s="17">
        <v>2118.54</v>
      </c>
      <c r="J40" s="17">
        <v>0</v>
      </c>
      <c r="K40" s="17">
        <f t="shared" si="5"/>
        <v>2118.54</v>
      </c>
      <c r="L40" s="17">
        <v>0</v>
      </c>
    </row>
    <row r="41" spans="1:12" x14ac:dyDescent="0.2">
      <c r="A41" s="2"/>
      <c r="B41" s="2"/>
      <c r="C41" s="2"/>
      <c r="D41" s="2"/>
      <c r="E41" s="2" t="s">
        <v>44</v>
      </c>
      <c r="F41" s="17">
        <v>25128.52</v>
      </c>
      <c r="G41" s="17">
        <v>27125</v>
      </c>
      <c r="H41" s="17">
        <f t="shared" si="4"/>
        <v>-1996.48</v>
      </c>
      <c r="I41" s="17">
        <v>146594.84</v>
      </c>
      <c r="J41" s="17">
        <v>162750</v>
      </c>
      <c r="K41" s="17">
        <f t="shared" si="5"/>
        <v>-16155.16</v>
      </c>
      <c r="L41" s="17">
        <v>325500</v>
      </c>
    </row>
    <row r="42" spans="1:12" x14ac:dyDescent="0.2">
      <c r="A42" s="2"/>
      <c r="B42" s="2"/>
      <c r="C42" s="2"/>
      <c r="D42" s="2"/>
      <c r="E42" s="2" t="s">
        <v>45</v>
      </c>
      <c r="F42" s="17">
        <v>1756.66</v>
      </c>
      <c r="G42" s="17">
        <v>0</v>
      </c>
      <c r="H42" s="17">
        <f t="shared" si="4"/>
        <v>1756.66</v>
      </c>
      <c r="I42" s="17">
        <v>11046.3</v>
      </c>
      <c r="J42" s="17">
        <v>0</v>
      </c>
      <c r="K42" s="17">
        <f t="shared" si="5"/>
        <v>11046.3</v>
      </c>
      <c r="L42" s="17">
        <v>0</v>
      </c>
    </row>
    <row r="43" spans="1:12" x14ac:dyDescent="0.2">
      <c r="A43" s="2"/>
      <c r="B43" s="2"/>
      <c r="C43" s="2"/>
      <c r="D43" s="2"/>
      <c r="E43" s="2" t="s">
        <v>46</v>
      </c>
      <c r="F43" s="17">
        <v>2040.54</v>
      </c>
      <c r="G43" s="17">
        <v>1750</v>
      </c>
      <c r="H43" s="17">
        <f t="shared" si="4"/>
        <v>290.54000000000002</v>
      </c>
      <c r="I43" s="17">
        <v>9324.1299999999992</v>
      </c>
      <c r="J43" s="17">
        <v>10500</v>
      </c>
      <c r="K43" s="17">
        <f t="shared" si="5"/>
        <v>-1175.8699999999999</v>
      </c>
      <c r="L43" s="17">
        <v>21000</v>
      </c>
    </row>
    <row r="44" spans="1:12" x14ac:dyDescent="0.2">
      <c r="A44" s="2"/>
      <c r="B44" s="2"/>
      <c r="C44" s="2"/>
      <c r="D44" s="2"/>
      <c r="E44" s="2" t="s">
        <v>47</v>
      </c>
      <c r="F44" s="17">
        <v>1977.75</v>
      </c>
      <c r="G44" s="17">
        <v>1958</v>
      </c>
      <c r="H44" s="17">
        <f t="shared" si="4"/>
        <v>19.75</v>
      </c>
      <c r="I44" s="17">
        <v>8179.84</v>
      </c>
      <c r="J44" s="17">
        <v>11752</v>
      </c>
      <c r="K44" s="17">
        <f t="shared" si="5"/>
        <v>-3572.16</v>
      </c>
      <c r="L44" s="17">
        <v>23500</v>
      </c>
    </row>
    <row r="45" spans="1:12" ht="16" thickBot="1" x14ac:dyDescent="0.25">
      <c r="A45" s="2"/>
      <c r="B45" s="2"/>
      <c r="C45" s="2"/>
      <c r="D45" s="2"/>
      <c r="E45" s="2" t="s">
        <v>48</v>
      </c>
      <c r="F45" s="19">
        <v>87.39</v>
      </c>
      <c r="G45" s="19">
        <v>90</v>
      </c>
      <c r="H45" s="19">
        <f t="shared" si="4"/>
        <v>-2.61</v>
      </c>
      <c r="I45" s="19">
        <v>617.52</v>
      </c>
      <c r="J45" s="19">
        <v>560</v>
      </c>
      <c r="K45" s="19">
        <f t="shared" si="5"/>
        <v>57.52</v>
      </c>
      <c r="L45" s="19">
        <v>1100</v>
      </c>
    </row>
    <row r="46" spans="1:12" ht="16" thickBot="1" x14ac:dyDescent="0.25">
      <c r="A46" s="2"/>
      <c r="B46" s="2"/>
      <c r="C46" s="2"/>
      <c r="D46" s="2" t="s">
        <v>49</v>
      </c>
      <c r="E46" s="2"/>
      <c r="F46" s="21">
        <f>ROUND(SUM(F26:F45),5)</f>
        <v>39274.94</v>
      </c>
      <c r="G46" s="21">
        <f>ROUND(SUM(G26:G45),5)</f>
        <v>39450</v>
      </c>
      <c r="H46" s="21">
        <f t="shared" si="4"/>
        <v>-175.06</v>
      </c>
      <c r="I46" s="21">
        <f>ROUND(SUM(I26:I45),5)</f>
        <v>226785.09</v>
      </c>
      <c r="J46" s="21">
        <f>ROUND(SUM(J26:J45),5)</f>
        <v>245990</v>
      </c>
      <c r="K46" s="21">
        <f t="shared" si="5"/>
        <v>-19204.91</v>
      </c>
      <c r="L46" s="21">
        <f>ROUND(SUM(L26:L45),5)</f>
        <v>495850</v>
      </c>
    </row>
    <row r="47" spans="1:12" ht="16" thickBot="1" x14ac:dyDescent="0.25">
      <c r="A47" s="2"/>
      <c r="B47" s="2" t="s">
        <v>50</v>
      </c>
      <c r="C47" s="2"/>
      <c r="D47" s="2"/>
      <c r="E47" s="2"/>
      <c r="F47" s="21">
        <f>ROUND(F6+F25-F46,5)</f>
        <v>60827.4</v>
      </c>
      <c r="G47" s="21">
        <f>ROUND(G6+G25-G46,5)</f>
        <v>-36450</v>
      </c>
      <c r="H47" s="21">
        <f t="shared" si="4"/>
        <v>97277.4</v>
      </c>
      <c r="I47" s="21">
        <f>ROUND(I6+I25-I46,5)</f>
        <v>226528.15</v>
      </c>
      <c r="J47" s="21">
        <f>ROUND(J6+J25-J46,5)</f>
        <v>12213</v>
      </c>
      <c r="K47" s="21">
        <f t="shared" si="5"/>
        <v>214315.15</v>
      </c>
      <c r="L47" s="21">
        <f>ROUND(L6+L25-L46,5)</f>
        <v>-136440</v>
      </c>
    </row>
    <row r="48" spans="1:12" s="12" customFormat="1" ht="12" thickBot="1" x14ac:dyDescent="0.2">
      <c r="A48" s="2" t="s">
        <v>51</v>
      </c>
      <c r="B48" s="2"/>
      <c r="C48" s="2"/>
      <c r="D48" s="2"/>
      <c r="E48" s="2"/>
      <c r="F48" s="22">
        <f>F47</f>
        <v>60827.4</v>
      </c>
      <c r="G48" s="22">
        <f>G47</f>
        <v>-36450</v>
      </c>
      <c r="H48" s="22">
        <f t="shared" si="4"/>
        <v>97277.4</v>
      </c>
      <c r="I48" s="22">
        <f>I47</f>
        <v>226528.15</v>
      </c>
      <c r="J48" s="22">
        <f>J47</f>
        <v>12213</v>
      </c>
      <c r="K48" s="22">
        <f t="shared" si="5"/>
        <v>214315.15</v>
      </c>
      <c r="L48" s="22">
        <f>L47</f>
        <v>-136440</v>
      </c>
    </row>
    <row r="49" ht="16" thickTop="1" x14ac:dyDescent="0.2"/>
  </sheetData>
  <pageMargins left="0.7" right="0.7" top="0.75" bottom="0.75" header="0.1" footer="0.3"/>
  <pageSetup scale="55" orientation="portrait" r:id="rId1"/>
  <headerFooter>
    <oddFooter>&amp;R&amp;"Arial,Bold"&amp;8 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0ADD-C779-4A50-A121-90C8F92BBD8A}">
  <dimension ref="A1:G55"/>
  <sheetViews>
    <sheetView topLeftCell="A24" workbookViewId="0">
      <selection activeCell="G17" sqref="G17"/>
    </sheetView>
  </sheetViews>
  <sheetFormatPr baseColWidth="10" defaultColWidth="8.83203125" defaultRowHeight="15" x14ac:dyDescent="0.2"/>
  <cols>
    <col min="1" max="4" width="3" style="12" customWidth="1"/>
    <col min="5" max="5" width="27.1640625" style="12" customWidth="1"/>
    <col min="6" max="6" width="10.1640625" bestFit="1" customWidth="1"/>
    <col min="7" max="7" width="22.1640625" bestFit="1" customWidth="1"/>
  </cols>
  <sheetData>
    <row r="1" spans="1:7" ht="16" x14ac:dyDescent="0.2">
      <c r="A1" s="24" t="s">
        <v>0</v>
      </c>
      <c r="B1" s="25"/>
      <c r="C1" s="25"/>
      <c r="D1" s="25"/>
      <c r="E1" s="25"/>
      <c r="F1" s="13"/>
    </row>
    <row r="2" spans="1:7" ht="18" x14ac:dyDescent="0.2">
      <c r="A2" s="26" t="s">
        <v>53</v>
      </c>
      <c r="B2" s="25"/>
      <c r="C2" s="25"/>
      <c r="D2" s="25"/>
      <c r="E2" s="25"/>
      <c r="F2" s="27"/>
    </row>
    <row r="3" spans="1:7" x14ac:dyDescent="0.2">
      <c r="A3" s="28" t="s">
        <v>54</v>
      </c>
      <c r="B3" s="25"/>
      <c r="C3" s="25"/>
      <c r="D3" s="25"/>
      <c r="E3" s="25"/>
      <c r="F3" s="13" t="s">
        <v>2</v>
      </c>
    </row>
    <row r="4" spans="1:7" s="16" customFormat="1" ht="16" thickBot="1" x14ac:dyDescent="0.25">
      <c r="A4" s="14"/>
      <c r="B4" s="14"/>
      <c r="C4" s="14"/>
      <c r="D4" s="14"/>
      <c r="E4" s="14"/>
      <c r="F4" s="29" t="s">
        <v>55</v>
      </c>
    </row>
    <row r="5" spans="1:7" ht="16" thickTop="1" x14ac:dyDescent="0.2">
      <c r="A5" s="2" t="s">
        <v>56</v>
      </c>
      <c r="B5" s="2"/>
      <c r="C5" s="2"/>
      <c r="D5" s="2"/>
      <c r="E5" s="2"/>
      <c r="F5" s="7"/>
    </row>
    <row r="6" spans="1:7" x14ac:dyDescent="0.2">
      <c r="A6" s="2"/>
      <c r="B6" s="2" t="s">
        <v>57</v>
      </c>
      <c r="C6" s="2"/>
      <c r="D6" s="2"/>
      <c r="E6" s="2"/>
      <c r="F6" s="7"/>
    </row>
    <row r="7" spans="1:7" x14ac:dyDescent="0.2">
      <c r="A7" s="2"/>
      <c r="B7" s="2"/>
      <c r="C7" s="2" t="s">
        <v>58</v>
      </c>
      <c r="D7" s="2"/>
      <c r="E7" s="2"/>
      <c r="F7" s="7"/>
    </row>
    <row r="8" spans="1:7" x14ac:dyDescent="0.2">
      <c r="A8" s="2"/>
      <c r="B8" s="2"/>
      <c r="C8" s="2"/>
      <c r="D8" s="2" t="s">
        <v>59</v>
      </c>
      <c r="E8" s="2"/>
      <c r="F8" s="7">
        <v>187920.1</v>
      </c>
    </row>
    <row r="9" spans="1:7" x14ac:dyDescent="0.2">
      <c r="A9" s="2"/>
      <c r="B9" s="2"/>
      <c r="C9" s="2"/>
      <c r="D9" s="2" t="s">
        <v>60</v>
      </c>
      <c r="E9" s="2"/>
      <c r="F9" s="7">
        <v>3863.28</v>
      </c>
    </row>
    <row r="10" spans="1:7" x14ac:dyDescent="0.2">
      <c r="A10" s="2"/>
      <c r="B10" s="2"/>
      <c r="C10" s="2"/>
      <c r="D10" s="2" t="s">
        <v>61</v>
      </c>
      <c r="E10" s="2"/>
      <c r="F10" s="7">
        <v>135845.62</v>
      </c>
    </row>
    <row r="11" spans="1:7" ht="16" thickBot="1" x14ac:dyDescent="0.25">
      <c r="A11" s="2"/>
      <c r="B11" s="2"/>
      <c r="C11" s="2"/>
      <c r="D11" s="2" t="s">
        <v>62</v>
      </c>
      <c r="E11" s="2"/>
      <c r="F11" s="8">
        <v>114.16</v>
      </c>
    </row>
    <row r="12" spans="1:7" x14ac:dyDescent="0.2">
      <c r="A12" s="2"/>
      <c r="B12" s="2"/>
      <c r="C12" s="2" t="s">
        <v>63</v>
      </c>
      <c r="D12" s="2"/>
      <c r="E12" s="2"/>
      <c r="F12" s="7">
        <f>ROUND(SUM(F7:F11),5)</f>
        <v>327743.15999999997</v>
      </c>
    </row>
    <row r="13" spans="1:7" x14ac:dyDescent="0.2">
      <c r="A13" s="2"/>
      <c r="B13" s="2"/>
      <c r="C13" s="2" t="s">
        <v>64</v>
      </c>
      <c r="D13" s="2"/>
      <c r="E13" s="2"/>
      <c r="F13" s="7"/>
    </row>
    <row r="14" spans="1:7" ht="16" thickBot="1" x14ac:dyDescent="0.25">
      <c r="A14" s="2"/>
      <c r="B14" s="2"/>
      <c r="C14" s="2"/>
      <c r="D14" s="2" t="s">
        <v>65</v>
      </c>
      <c r="E14" s="2"/>
      <c r="F14" s="8">
        <v>112000</v>
      </c>
      <c r="G14" t="s">
        <v>126</v>
      </c>
    </row>
    <row r="15" spans="1:7" x14ac:dyDescent="0.2">
      <c r="A15" s="2"/>
      <c r="B15" s="2"/>
      <c r="C15" s="2" t="s">
        <v>66</v>
      </c>
      <c r="D15" s="2"/>
      <c r="E15" s="2"/>
      <c r="F15" s="7">
        <f>ROUND(SUM(F13:F14),5)</f>
        <v>112000</v>
      </c>
    </row>
    <row r="16" spans="1:7" x14ac:dyDescent="0.2">
      <c r="A16" s="2"/>
      <c r="B16" s="2"/>
      <c r="C16" s="2" t="s">
        <v>67</v>
      </c>
      <c r="D16" s="2"/>
      <c r="E16" s="2"/>
      <c r="F16" s="7"/>
    </row>
    <row r="17" spans="1:6" x14ac:dyDescent="0.2">
      <c r="A17" s="2"/>
      <c r="B17" s="2"/>
      <c r="C17" s="2"/>
      <c r="D17" s="2" t="s">
        <v>68</v>
      </c>
      <c r="E17" s="2"/>
      <c r="F17" s="7">
        <v>150000</v>
      </c>
    </row>
    <row r="18" spans="1:6" x14ac:dyDescent="0.2">
      <c r="A18" s="2"/>
      <c r="B18" s="2"/>
      <c r="C18" s="2"/>
      <c r="D18" s="2" t="s">
        <v>69</v>
      </c>
      <c r="E18" s="2"/>
      <c r="F18" s="7">
        <v>2560.2800000000002</v>
      </c>
    </row>
    <row r="19" spans="1:6" x14ac:dyDescent="0.2">
      <c r="A19" s="2"/>
      <c r="B19" s="2"/>
      <c r="C19" s="2"/>
      <c r="D19" s="2" t="s">
        <v>70</v>
      </c>
      <c r="E19" s="2"/>
      <c r="F19" s="7">
        <v>306.39999999999998</v>
      </c>
    </row>
    <row r="20" spans="1:6" ht="16" thickBot="1" x14ac:dyDescent="0.25">
      <c r="A20" s="2"/>
      <c r="B20" s="2"/>
      <c r="C20" s="2"/>
      <c r="D20" s="2" t="s">
        <v>71</v>
      </c>
      <c r="E20" s="2"/>
      <c r="F20" s="7">
        <v>2134.7399999999998</v>
      </c>
    </row>
    <row r="21" spans="1:6" ht="16" thickBot="1" x14ac:dyDescent="0.25">
      <c r="A21" s="2"/>
      <c r="B21" s="2"/>
      <c r="C21" s="2" t="s">
        <v>72</v>
      </c>
      <c r="D21" s="2"/>
      <c r="E21" s="2"/>
      <c r="F21" s="9">
        <f>ROUND(SUM(F16:F20),5)</f>
        <v>155001.42000000001</v>
      </c>
    </row>
    <row r="22" spans="1:6" x14ac:dyDescent="0.2">
      <c r="A22" s="2"/>
      <c r="B22" s="2" t="s">
        <v>73</v>
      </c>
      <c r="C22" s="2"/>
      <c r="D22" s="2"/>
      <c r="E22" s="2"/>
      <c r="F22" s="7">
        <f>ROUND(F6+F12+F15+F21,5)</f>
        <v>594744.57999999996</v>
      </c>
    </row>
    <row r="23" spans="1:6" x14ac:dyDescent="0.2">
      <c r="A23" s="2"/>
      <c r="B23" s="2" t="s">
        <v>74</v>
      </c>
      <c r="C23" s="2"/>
      <c r="D23" s="2"/>
      <c r="E23" s="2"/>
      <c r="F23" s="7"/>
    </row>
    <row r="24" spans="1:6" x14ac:dyDescent="0.2">
      <c r="A24" s="2"/>
      <c r="B24" s="2"/>
      <c r="C24" s="2" t="s">
        <v>75</v>
      </c>
      <c r="D24" s="2"/>
      <c r="E24" s="2"/>
      <c r="F24" s="7">
        <v>36484.550000000003</v>
      </c>
    </row>
    <row r="25" spans="1:6" x14ac:dyDescent="0.2">
      <c r="A25" s="2"/>
      <c r="B25" s="2"/>
      <c r="C25" s="2" t="s">
        <v>76</v>
      </c>
      <c r="D25" s="2"/>
      <c r="E25" s="2"/>
      <c r="F25" s="7">
        <v>-20479.310000000001</v>
      </c>
    </row>
    <row r="26" spans="1:6" x14ac:dyDescent="0.2">
      <c r="A26" s="2"/>
      <c r="B26" s="2"/>
      <c r="C26" s="2" t="s">
        <v>77</v>
      </c>
      <c r="D26" s="2"/>
      <c r="E26" s="2"/>
      <c r="F26" s="7">
        <v>4252.5200000000004</v>
      </c>
    </row>
    <row r="27" spans="1:6" ht="16" thickBot="1" x14ac:dyDescent="0.25">
      <c r="A27" s="2"/>
      <c r="B27" s="2"/>
      <c r="C27" s="2" t="s">
        <v>78</v>
      </c>
      <c r="D27" s="2"/>
      <c r="E27" s="2"/>
      <c r="F27" s="7">
        <v>-1190.76</v>
      </c>
    </row>
    <row r="28" spans="1:6" ht="16" thickBot="1" x14ac:dyDescent="0.25">
      <c r="A28" s="2"/>
      <c r="B28" s="2" t="s">
        <v>79</v>
      </c>
      <c r="C28" s="2"/>
      <c r="D28" s="2"/>
      <c r="E28" s="2"/>
      <c r="F28" s="10">
        <f>ROUND(SUM(F23:F27),5)</f>
        <v>19067</v>
      </c>
    </row>
    <row r="29" spans="1:6" s="12" customFormat="1" ht="12" thickBot="1" x14ac:dyDescent="0.2">
      <c r="A29" s="2" t="s">
        <v>80</v>
      </c>
      <c r="B29" s="2"/>
      <c r="C29" s="2"/>
      <c r="D29" s="2"/>
      <c r="E29" s="2"/>
      <c r="F29" s="11">
        <f>ROUND(F5+F22+F28,5)</f>
        <v>613811.57999999996</v>
      </c>
    </row>
    <row r="30" spans="1:6" ht="16" thickTop="1" x14ac:dyDescent="0.2">
      <c r="A30" s="2" t="s">
        <v>81</v>
      </c>
      <c r="B30" s="2"/>
      <c r="C30" s="2"/>
      <c r="D30" s="2"/>
      <c r="E30" s="2"/>
      <c r="F30" s="7"/>
    </row>
    <row r="31" spans="1:6" x14ac:dyDescent="0.2">
      <c r="A31" s="2"/>
      <c r="B31" s="2" t="s">
        <v>82</v>
      </c>
      <c r="C31" s="2"/>
      <c r="D31" s="2"/>
      <c r="E31" s="2"/>
      <c r="F31" s="7"/>
    </row>
    <row r="32" spans="1:6" x14ac:dyDescent="0.2">
      <c r="A32" s="2"/>
      <c r="B32" s="2"/>
      <c r="C32" s="2" t="s">
        <v>83</v>
      </c>
      <c r="D32" s="2"/>
      <c r="E32" s="2"/>
      <c r="F32" s="7"/>
    </row>
    <row r="33" spans="1:7" x14ac:dyDescent="0.2">
      <c r="A33" s="2"/>
      <c r="B33" s="2"/>
      <c r="C33" s="2"/>
      <c r="D33" s="2" t="s">
        <v>84</v>
      </c>
      <c r="E33" s="2"/>
      <c r="F33" s="7"/>
    </row>
    <row r="34" spans="1:7" ht="16" thickBot="1" x14ac:dyDescent="0.25">
      <c r="A34" s="2"/>
      <c r="B34" s="2"/>
      <c r="C34" s="2"/>
      <c r="D34" s="2"/>
      <c r="E34" s="2" t="s">
        <v>85</v>
      </c>
      <c r="F34" s="8">
        <v>14732.74</v>
      </c>
      <c r="G34" t="s">
        <v>125</v>
      </c>
    </row>
    <row r="35" spans="1:7" x14ac:dyDescent="0.2">
      <c r="A35" s="2"/>
      <c r="B35" s="2"/>
      <c r="C35" s="2"/>
      <c r="D35" s="2" t="s">
        <v>86</v>
      </c>
      <c r="E35" s="2"/>
      <c r="F35" s="7">
        <f>ROUND(SUM(F33:F34),5)</f>
        <v>14732.74</v>
      </c>
    </row>
    <row r="36" spans="1:7" x14ac:dyDescent="0.2">
      <c r="A36" s="2"/>
      <c r="B36" s="2"/>
      <c r="C36" s="2"/>
      <c r="D36" s="2" t="s">
        <v>87</v>
      </c>
      <c r="E36" s="2"/>
      <c r="F36" s="7"/>
    </row>
    <row r="37" spans="1:7" x14ac:dyDescent="0.2">
      <c r="A37" s="2"/>
      <c r="B37" s="2"/>
      <c r="C37" s="2"/>
      <c r="D37" s="2"/>
      <c r="E37" s="2" t="s">
        <v>88</v>
      </c>
      <c r="F37" s="7">
        <v>1222.7</v>
      </c>
    </row>
    <row r="38" spans="1:7" x14ac:dyDescent="0.2">
      <c r="A38" s="2"/>
      <c r="B38" s="2"/>
      <c r="C38" s="2"/>
      <c r="D38" s="2"/>
      <c r="E38" s="2" t="s">
        <v>89</v>
      </c>
      <c r="F38" s="7">
        <v>-18.41</v>
      </c>
    </row>
    <row r="39" spans="1:7" x14ac:dyDescent="0.2">
      <c r="A39" s="2"/>
      <c r="B39" s="2"/>
      <c r="C39" s="2"/>
      <c r="D39" s="2"/>
      <c r="E39" s="2" t="s">
        <v>90</v>
      </c>
      <c r="F39" s="7">
        <v>50.22</v>
      </c>
    </row>
    <row r="40" spans="1:7" ht="16" thickBot="1" x14ac:dyDescent="0.25">
      <c r="A40" s="2"/>
      <c r="B40" s="2"/>
      <c r="C40" s="2"/>
      <c r="D40" s="2"/>
      <c r="E40" s="2" t="s">
        <v>91</v>
      </c>
      <c r="F40" s="8">
        <v>1732.49</v>
      </c>
    </row>
    <row r="41" spans="1:7" x14ac:dyDescent="0.2">
      <c r="A41" s="2"/>
      <c r="B41" s="2"/>
      <c r="C41" s="2"/>
      <c r="D41" s="2" t="s">
        <v>92</v>
      </c>
      <c r="E41" s="2"/>
      <c r="F41" s="7">
        <f>ROUND(SUM(F36:F40),5)</f>
        <v>2987</v>
      </c>
    </row>
    <row r="42" spans="1:7" x14ac:dyDescent="0.2">
      <c r="A42" s="2"/>
      <c r="B42" s="2"/>
      <c r="C42" s="2"/>
      <c r="D42" s="2" t="s">
        <v>93</v>
      </c>
      <c r="E42" s="2"/>
      <c r="F42" s="7"/>
    </row>
    <row r="43" spans="1:7" x14ac:dyDescent="0.2">
      <c r="A43" s="2"/>
      <c r="B43" s="2"/>
      <c r="C43" s="2"/>
      <c r="D43" s="2"/>
      <c r="E43" s="2" t="s">
        <v>94</v>
      </c>
      <c r="F43" s="7">
        <v>21573.06</v>
      </c>
    </row>
    <row r="44" spans="1:7" ht="16" thickBot="1" x14ac:dyDescent="0.25">
      <c r="A44" s="2"/>
      <c r="B44" s="2"/>
      <c r="C44" s="2"/>
      <c r="D44" s="2"/>
      <c r="E44" s="2" t="s">
        <v>95</v>
      </c>
      <c r="F44" s="7">
        <v>-2056.63</v>
      </c>
    </row>
    <row r="45" spans="1:7" ht="16" thickBot="1" x14ac:dyDescent="0.25">
      <c r="A45" s="2"/>
      <c r="B45" s="2"/>
      <c r="C45" s="2"/>
      <c r="D45" s="2" t="s">
        <v>96</v>
      </c>
      <c r="E45" s="2"/>
      <c r="F45" s="10">
        <f>ROUND(SUM(F42:F44),5)</f>
        <v>19516.43</v>
      </c>
    </row>
    <row r="46" spans="1:7" ht="16" thickBot="1" x14ac:dyDescent="0.25">
      <c r="A46" s="2"/>
      <c r="B46" s="2"/>
      <c r="C46" s="2" t="s">
        <v>97</v>
      </c>
      <c r="D46" s="2"/>
      <c r="E46" s="2"/>
      <c r="F46" s="9">
        <f>ROUND(F32+F35+F41+F45,5)</f>
        <v>37236.17</v>
      </c>
    </row>
    <row r="47" spans="1:7" x14ac:dyDescent="0.2">
      <c r="A47" s="2"/>
      <c r="B47" s="2" t="s">
        <v>98</v>
      </c>
      <c r="C47" s="2"/>
      <c r="D47" s="2"/>
      <c r="E47" s="2"/>
      <c r="F47" s="7">
        <f>ROUND(F31+F46,5)</f>
        <v>37236.17</v>
      </c>
    </row>
    <row r="48" spans="1:7" x14ac:dyDescent="0.2">
      <c r="A48" s="2"/>
      <c r="B48" s="2" t="s">
        <v>99</v>
      </c>
      <c r="C48" s="2"/>
      <c r="D48" s="2"/>
      <c r="E48" s="2"/>
      <c r="F48" s="7"/>
    </row>
    <row r="49" spans="1:6" x14ac:dyDescent="0.2">
      <c r="A49" s="2"/>
      <c r="B49" s="2"/>
      <c r="C49" s="2" t="s">
        <v>100</v>
      </c>
      <c r="D49" s="2"/>
      <c r="E49" s="2"/>
      <c r="F49" s="7">
        <v>25000</v>
      </c>
    </row>
    <row r="50" spans="1:6" x14ac:dyDescent="0.2">
      <c r="A50" s="2"/>
      <c r="B50" s="2"/>
      <c r="C50" s="2" t="s">
        <v>101</v>
      </c>
      <c r="D50" s="2"/>
      <c r="E50" s="2"/>
      <c r="F50" s="7">
        <v>321065.26</v>
      </c>
    </row>
    <row r="51" spans="1:6" x14ac:dyDescent="0.2">
      <c r="A51" s="2"/>
      <c r="B51" s="2"/>
      <c r="C51" s="2" t="s">
        <v>102</v>
      </c>
      <c r="D51" s="2"/>
      <c r="E51" s="2"/>
      <c r="F51" s="7">
        <v>3982</v>
      </c>
    </row>
    <row r="52" spans="1:6" ht="16" thickBot="1" x14ac:dyDescent="0.25">
      <c r="A52" s="2"/>
      <c r="B52" s="2"/>
      <c r="C52" s="2" t="s">
        <v>51</v>
      </c>
      <c r="D52" s="2"/>
      <c r="E52" s="2"/>
      <c r="F52" s="7">
        <v>226528.15</v>
      </c>
    </row>
    <row r="53" spans="1:6" ht="16" thickBot="1" x14ac:dyDescent="0.25">
      <c r="A53" s="2"/>
      <c r="B53" s="2" t="s">
        <v>103</v>
      </c>
      <c r="C53" s="2"/>
      <c r="D53" s="2"/>
      <c r="E53" s="2"/>
      <c r="F53" s="10">
        <f>ROUND(SUM(F48:F52),5)</f>
        <v>576575.41</v>
      </c>
    </row>
    <row r="54" spans="1:6" s="12" customFormat="1" ht="12" thickBot="1" x14ac:dyDescent="0.2">
      <c r="A54" s="2" t="s">
        <v>104</v>
      </c>
      <c r="B54" s="2"/>
      <c r="C54" s="2"/>
      <c r="D54" s="2"/>
      <c r="E54" s="2"/>
      <c r="F54" s="11">
        <f>ROUND(F30+F47+F53,5)</f>
        <v>613811.57999999996</v>
      </c>
    </row>
    <row r="55" spans="1:6" ht="16" thickTop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EBD5C-0B8D-4898-987E-CA8C94F1448C}">
  <dimension ref="A1:H18"/>
  <sheetViews>
    <sheetView workbookViewId="0">
      <selection activeCell="G31" sqref="G31"/>
    </sheetView>
  </sheetViews>
  <sheetFormatPr baseColWidth="10" defaultColWidth="8.83203125" defaultRowHeight="15" x14ac:dyDescent="0.2"/>
  <cols>
    <col min="1" max="1" width="3" style="12" customWidth="1"/>
    <col min="2" max="2" width="30.5" style="12" customWidth="1"/>
    <col min="3" max="4" width="7.83203125" bestFit="1" customWidth="1"/>
    <col min="5" max="5" width="5.83203125" bestFit="1" customWidth="1"/>
    <col min="6" max="6" width="7.83203125" bestFit="1" customWidth="1"/>
    <col min="7" max="7" width="6.6640625" bestFit="1" customWidth="1"/>
    <col min="8" max="8" width="7.83203125" bestFit="1" customWidth="1"/>
  </cols>
  <sheetData>
    <row r="1" spans="1:8" ht="16" x14ac:dyDescent="0.2">
      <c r="A1" s="3" t="s">
        <v>0</v>
      </c>
      <c r="B1" s="2"/>
      <c r="C1" s="1"/>
      <c r="D1" s="1"/>
      <c r="E1" s="1"/>
      <c r="F1" s="1"/>
      <c r="G1" s="1"/>
      <c r="H1" s="13"/>
    </row>
    <row r="2" spans="1:8" ht="18" x14ac:dyDescent="0.2">
      <c r="A2" s="4" t="s">
        <v>105</v>
      </c>
      <c r="B2" s="2"/>
      <c r="C2" s="1"/>
      <c r="D2" s="1"/>
      <c r="E2" s="1"/>
      <c r="F2" s="1"/>
      <c r="G2" s="1"/>
      <c r="H2" s="27"/>
    </row>
    <row r="3" spans="1:8" x14ac:dyDescent="0.2">
      <c r="A3" s="5" t="s">
        <v>54</v>
      </c>
      <c r="B3" s="2"/>
      <c r="C3" s="1"/>
      <c r="D3" s="1"/>
      <c r="E3" s="1"/>
      <c r="F3" s="1"/>
      <c r="G3" s="1"/>
      <c r="H3" s="13" t="s">
        <v>106</v>
      </c>
    </row>
    <row r="4" spans="1:8" s="16" customFormat="1" ht="16" thickBot="1" x14ac:dyDescent="0.25">
      <c r="A4" s="14"/>
      <c r="B4" s="14"/>
      <c r="C4" s="29" t="s">
        <v>107</v>
      </c>
      <c r="D4" s="29" t="s">
        <v>108</v>
      </c>
      <c r="E4" s="29" t="s">
        <v>109</v>
      </c>
      <c r="F4" s="29" t="s">
        <v>110</v>
      </c>
      <c r="G4" s="29" t="s">
        <v>111</v>
      </c>
      <c r="H4" s="29" t="s">
        <v>112</v>
      </c>
    </row>
    <row r="5" spans="1:8" ht="16" thickTop="1" x14ac:dyDescent="0.2">
      <c r="A5" s="2"/>
      <c r="B5" s="2" t="s">
        <v>113</v>
      </c>
      <c r="C5" s="17">
        <v>0</v>
      </c>
      <c r="D5" s="17">
        <v>0</v>
      </c>
      <c r="E5" s="17">
        <v>0</v>
      </c>
      <c r="F5" s="17">
        <v>1080.54</v>
      </c>
      <c r="G5" s="17">
        <v>0</v>
      </c>
      <c r="H5" s="17">
        <f t="shared" ref="H5:H17" si="0">ROUND(SUM(C5:G5),5)</f>
        <v>1080.54</v>
      </c>
    </row>
    <row r="6" spans="1:8" x14ac:dyDescent="0.2">
      <c r="A6" s="2"/>
      <c r="B6" s="2" t="s">
        <v>114</v>
      </c>
      <c r="C6" s="17">
        <v>232.48</v>
      </c>
      <c r="D6" s="17">
        <v>0</v>
      </c>
      <c r="E6" s="17">
        <v>0</v>
      </c>
      <c r="F6" s="17">
        <v>0</v>
      </c>
      <c r="G6" s="17">
        <v>0</v>
      </c>
      <c r="H6" s="17">
        <f t="shared" si="0"/>
        <v>232.48</v>
      </c>
    </row>
    <row r="7" spans="1:8" x14ac:dyDescent="0.2">
      <c r="A7" s="2"/>
      <c r="B7" s="2" t="s">
        <v>115</v>
      </c>
      <c r="C7" s="17">
        <v>0</v>
      </c>
      <c r="D7" s="17">
        <v>453.8</v>
      </c>
      <c r="E7" s="17">
        <v>0</v>
      </c>
      <c r="F7" s="17">
        <v>0</v>
      </c>
      <c r="G7" s="17">
        <v>830</v>
      </c>
      <c r="H7" s="17">
        <f t="shared" si="0"/>
        <v>1283.8</v>
      </c>
    </row>
    <row r="8" spans="1:8" x14ac:dyDescent="0.2">
      <c r="A8" s="2"/>
      <c r="B8" s="2" t="s">
        <v>116</v>
      </c>
      <c r="C8" s="17">
        <v>1615.17</v>
      </c>
      <c r="D8" s="17">
        <v>0</v>
      </c>
      <c r="E8" s="17">
        <v>0</v>
      </c>
      <c r="F8" s="17">
        <v>0</v>
      </c>
      <c r="G8" s="17">
        <v>0</v>
      </c>
      <c r="H8" s="17">
        <f t="shared" si="0"/>
        <v>1615.17</v>
      </c>
    </row>
    <row r="9" spans="1:8" x14ac:dyDescent="0.2">
      <c r="A9" s="2"/>
      <c r="B9" s="2" t="s">
        <v>117</v>
      </c>
      <c r="C9" s="17">
        <v>5834.8</v>
      </c>
      <c r="D9" s="17">
        <v>0</v>
      </c>
      <c r="E9" s="17">
        <v>0</v>
      </c>
      <c r="F9" s="17">
        <v>0</v>
      </c>
      <c r="G9" s="17">
        <v>0</v>
      </c>
      <c r="H9" s="17">
        <f t="shared" si="0"/>
        <v>5834.8</v>
      </c>
    </row>
    <row r="10" spans="1:8" x14ac:dyDescent="0.2">
      <c r="A10" s="2"/>
      <c r="B10" s="2" t="s">
        <v>118</v>
      </c>
      <c r="C10" s="17">
        <v>411.11</v>
      </c>
      <c r="D10" s="17">
        <v>0</v>
      </c>
      <c r="E10" s="17">
        <v>0</v>
      </c>
      <c r="F10" s="17">
        <v>0</v>
      </c>
      <c r="G10" s="17">
        <v>0</v>
      </c>
      <c r="H10" s="17">
        <f t="shared" si="0"/>
        <v>411.11</v>
      </c>
    </row>
    <row r="11" spans="1:8" x14ac:dyDescent="0.2">
      <c r="A11" s="2"/>
      <c r="B11" s="2" t="s">
        <v>119</v>
      </c>
      <c r="C11" s="17">
        <v>500</v>
      </c>
      <c r="D11" s="17">
        <v>0</v>
      </c>
      <c r="E11" s="17">
        <v>0</v>
      </c>
      <c r="F11" s="17">
        <v>0</v>
      </c>
      <c r="G11" s="17">
        <v>0</v>
      </c>
      <c r="H11" s="17">
        <f t="shared" si="0"/>
        <v>500</v>
      </c>
    </row>
    <row r="12" spans="1:8" x14ac:dyDescent="0.2">
      <c r="A12" s="2"/>
      <c r="B12" s="2" t="s">
        <v>120</v>
      </c>
      <c r="C12" s="17">
        <v>0</v>
      </c>
      <c r="D12" s="17">
        <v>1852</v>
      </c>
      <c r="E12" s="17">
        <v>0</v>
      </c>
      <c r="F12" s="17">
        <v>0</v>
      </c>
      <c r="G12" s="17">
        <v>0</v>
      </c>
      <c r="H12" s="17">
        <f t="shared" si="0"/>
        <v>1852</v>
      </c>
    </row>
    <row r="13" spans="1:8" x14ac:dyDescent="0.2">
      <c r="A13" s="2"/>
      <c r="B13" s="2" t="s">
        <v>121</v>
      </c>
      <c r="C13" s="17">
        <v>539</v>
      </c>
      <c r="D13" s="17">
        <v>0</v>
      </c>
      <c r="E13" s="17">
        <v>0</v>
      </c>
      <c r="F13" s="17">
        <v>0</v>
      </c>
      <c r="G13" s="17">
        <v>0</v>
      </c>
      <c r="H13" s="17">
        <f t="shared" si="0"/>
        <v>539</v>
      </c>
    </row>
    <row r="14" spans="1:8" x14ac:dyDescent="0.2">
      <c r="A14" s="2"/>
      <c r="B14" s="2" t="s">
        <v>122</v>
      </c>
      <c r="C14" s="17">
        <v>405.58</v>
      </c>
      <c r="D14" s="17">
        <v>0</v>
      </c>
      <c r="E14" s="17">
        <v>0</v>
      </c>
      <c r="F14" s="17">
        <v>0</v>
      </c>
      <c r="G14" s="17">
        <v>0</v>
      </c>
      <c r="H14" s="17">
        <f t="shared" si="0"/>
        <v>405.58</v>
      </c>
    </row>
    <row r="15" spans="1:8" x14ac:dyDescent="0.2">
      <c r="A15" s="2"/>
      <c r="B15" s="2" t="s">
        <v>123</v>
      </c>
      <c r="C15" s="17">
        <v>688.5</v>
      </c>
      <c r="D15" s="17">
        <v>0</v>
      </c>
      <c r="E15" s="17">
        <v>0</v>
      </c>
      <c r="F15" s="17">
        <v>0</v>
      </c>
      <c r="G15" s="17">
        <v>0</v>
      </c>
      <c r="H15" s="17">
        <f t="shared" si="0"/>
        <v>688.5</v>
      </c>
    </row>
    <row r="16" spans="1:8" ht="16" thickBot="1" x14ac:dyDescent="0.25">
      <c r="A16" s="2"/>
      <c r="B16" s="2" t="s">
        <v>124</v>
      </c>
      <c r="C16" s="17">
        <v>289.76</v>
      </c>
      <c r="D16" s="17">
        <v>0</v>
      </c>
      <c r="E16" s="17">
        <v>0</v>
      </c>
      <c r="F16" s="17">
        <v>0</v>
      </c>
      <c r="G16" s="17">
        <v>0</v>
      </c>
      <c r="H16" s="17">
        <f t="shared" si="0"/>
        <v>289.76</v>
      </c>
    </row>
    <row r="17" spans="1:8" s="12" customFormat="1" ht="12" thickBot="1" x14ac:dyDescent="0.2">
      <c r="A17" s="2" t="s">
        <v>112</v>
      </c>
      <c r="B17" s="2"/>
      <c r="C17" s="11">
        <f>ROUND(SUM(C5:C16),5)</f>
        <v>10516.4</v>
      </c>
      <c r="D17" s="11">
        <f>ROUND(SUM(D5:D16),5)</f>
        <v>2305.8000000000002</v>
      </c>
      <c r="E17" s="11">
        <f>ROUND(SUM(E5:E16),5)</f>
        <v>0</v>
      </c>
      <c r="F17" s="11">
        <f>ROUND(SUM(F5:F16),5)</f>
        <v>1080.54</v>
      </c>
      <c r="G17" s="11">
        <f>ROUND(SUM(G5:G16),5)</f>
        <v>830</v>
      </c>
      <c r="H17" s="11">
        <f t="shared" si="0"/>
        <v>14732.74</v>
      </c>
    </row>
    <row r="18" spans="1:8" ht="16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Feb and YTD P&amp;L</vt:lpstr>
      <vt:lpstr>Balance sheet</vt:lpstr>
      <vt:lpstr>AP</vt:lpstr>
      <vt:lpstr>'Feb and YTD 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Soleimani</dc:creator>
  <cp:lastModifiedBy>michelle skillscanada.bc.ca</cp:lastModifiedBy>
  <dcterms:created xsi:type="dcterms:W3CDTF">2025-03-17T08:16:08Z</dcterms:created>
  <dcterms:modified xsi:type="dcterms:W3CDTF">2025-03-17T16:58:50Z</dcterms:modified>
</cp:coreProperties>
</file>