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ichelleskelly/Documents/SkillsBCMainFile/Board Meetings/Board 2025/Financials/"/>
    </mc:Choice>
  </mc:AlternateContent>
  <xr:revisionPtr revIDLastSave="0" documentId="8_{A852EA0C-1031-934F-9EE7-30925A003A7F}" xr6:coauthVersionLast="47" xr6:coauthVersionMax="47" xr10:uidLastSave="{00000000-0000-0000-0000-000000000000}"/>
  <bookViews>
    <workbookView xWindow="33620" yWindow="-12820" windowWidth="28800" windowHeight="20620" xr2:uid="{ABE6A9D5-B1DF-4442-B68F-D030BB38D2F6}"/>
  </bookViews>
  <sheets>
    <sheet name="P&amp;L Jan &amp; YTD" sheetId="1" r:id="rId1"/>
    <sheet name="Balance sheet" sheetId="2" r:id="rId2"/>
    <sheet name="AP" sheetId="3" r:id="rId3"/>
    <sheet name="AR" sheetId="4" r:id="rId4"/>
  </sheets>
  <definedNames>
    <definedName name="_xlnm.Print_Titles" localSheetId="0">'P&amp;L Jan &amp; YTD'!$A:$E,'P&amp;L Jan &amp; YTD'!$4:$5</definedName>
    <definedName name="QB_BASIS_4" localSheetId="0" hidden="1">'P&amp;L Jan &amp; YTD'!$L$3</definedName>
    <definedName name="QB_COLUMN_59200" localSheetId="0" hidden="1">'P&amp;L Jan &amp; YTD'!$F$5</definedName>
    <definedName name="QB_COLUMN_62230" localSheetId="0" hidden="1">'P&amp;L Jan &amp; YTD'!$I$5</definedName>
    <definedName name="QB_COLUMN_63620" localSheetId="0" hidden="1">'P&amp;L Jan &amp; YTD'!$H$5</definedName>
    <definedName name="QB_COLUMN_63650" localSheetId="0" hidden="1">'P&amp;L Jan &amp; YTD'!$K$5</definedName>
    <definedName name="QB_COLUMN_76210" localSheetId="0" hidden="1">'P&amp;L Jan &amp; YTD'!$G$5</definedName>
    <definedName name="QB_COLUMN_76240" localSheetId="0" hidden="1">'P&amp;L Jan &amp; YTD'!$J$5</definedName>
    <definedName name="QB_COLUMN_76260" localSheetId="0" hidden="1">'P&amp;L Jan &amp; YTD'!$L$5</definedName>
    <definedName name="QB_COMPANY_0" localSheetId="0" hidden="1">'P&amp;L Jan &amp; YTD'!$A$1</definedName>
    <definedName name="QB_DATA_0" localSheetId="0" hidden="1">'P&amp;L Jan &amp; YTD'!$8:$8,'P&amp;L Jan &amp; YTD'!$9:$9,'P&amp;L Jan &amp; YTD'!$10:$10,'P&amp;L Jan &amp; YTD'!$11:$11,'P&amp;L Jan &amp; YTD'!$12:$12,'P&amp;L Jan &amp; YTD'!$13:$13,'P&amp;L Jan &amp; YTD'!$14:$14,'P&amp;L Jan &amp; YTD'!$15:$15,'P&amp;L Jan &amp; YTD'!$16:$16,'P&amp;L Jan &amp; YTD'!$19:$19,'P&amp;L Jan &amp; YTD'!$20:$20,'P&amp;L Jan &amp; YTD'!$21:$21,'P&amp;L Jan &amp; YTD'!$22:$22,'P&amp;L Jan &amp; YTD'!$23:$23,'P&amp;L Jan &amp; YTD'!$27:$27,'P&amp;L Jan &amp; YTD'!$28:$28</definedName>
    <definedName name="QB_DATA_1" localSheetId="0" hidden="1">'P&amp;L Jan &amp; YTD'!$29:$29,'P&amp;L Jan &amp; YTD'!$30:$30,'P&amp;L Jan &amp; YTD'!$31:$31,'P&amp;L Jan &amp; YTD'!$32:$32,'P&amp;L Jan &amp; YTD'!$33:$33,'P&amp;L Jan &amp; YTD'!$34:$34,'P&amp;L Jan &amp; YTD'!$35:$35,'P&amp;L Jan &amp; YTD'!$36:$36,'P&amp;L Jan &amp; YTD'!$37:$37,'P&amp;L Jan &amp; YTD'!$38:$38,'P&amp;L Jan &amp; YTD'!$39:$39,'P&amp;L Jan &amp; YTD'!$40:$40,'P&amp;L Jan &amp; YTD'!$41:$41,'P&amp;L Jan &amp; YTD'!$42:$42,'P&amp;L Jan &amp; YTD'!$43:$43,'P&amp;L Jan &amp; YTD'!$44:$44</definedName>
    <definedName name="QB_DATA_2" localSheetId="0" hidden="1">'P&amp;L Jan &amp; YTD'!$45:$45</definedName>
    <definedName name="QB_DATE_1" localSheetId="0" hidden="1">'P&amp;L Jan &amp; YTD'!$L$2</definedName>
    <definedName name="QB_FORMULA_0" localSheetId="0" hidden="1">'P&amp;L Jan &amp; YTD'!$H$8,'P&amp;L Jan &amp; YTD'!$K$8,'P&amp;L Jan &amp; YTD'!$H$9,'P&amp;L Jan &amp; YTD'!$K$9,'P&amp;L Jan &amp; YTD'!$H$10,'P&amp;L Jan &amp; YTD'!$K$10,'P&amp;L Jan &amp; YTD'!$H$11,'P&amp;L Jan &amp; YTD'!$K$11,'P&amp;L Jan &amp; YTD'!$H$12,'P&amp;L Jan &amp; YTD'!$K$12,'P&amp;L Jan &amp; YTD'!$H$13,'P&amp;L Jan &amp; YTD'!$K$13,'P&amp;L Jan &amp; YTD'!$H$14,'P&amp;L Jan &amp; YTD'!$K$14,'P&amp;L Jan &amp; YTD'!$H$15,'P&amp;L Jan &amp; YTD'!$K$15</definedName>
    <definedName name="QB_FORMULA_1" localSheetId="0" hidden="1">'P&amp;L Jan &amp; YTD'!$H$16,'P&amp;L Jan &amp; YTD'!$K$16,'P&amp;L Jan &amp; YTD'!$F$17,'P&amp;L Jan &amp; YTD'!$G$17,'P&amp;L Jan &amp; YTD'!$H$17,'P&amp;L Jan &amp; YTD'!$I$17,'P&amp;L Jan &amp; YTD'!$J$17,'P&amp;L Jan &amp; YTD'!$K$17,'P&amp;L Jan &amp; YTD'!$L$17,'P&amp;L Jan &amp; YTD'!$H$19,'P&amp;L Jan &amp; YTD'!$K$19,'P&amp;L Jan &amp; YTD'!$H$20,'P&amp;L Jan &amp; YTD'!$K$20,'P&amp;L Jan &amp; YTD'!$H$21,'P&amp;L Jan &amp; YTD'!$K$21,'P&amp;L Jan &amp; YTD'!$H$22</definedName>
    <definedName name="QB_FORMULA_2" localSheetId="0" hidden="1">'P&amp;L Jan &amp; YTD'!$K$22,'P&amp;L Jan &amp; YTD'!$H$23,'P&amp;L Jan &amp; YTD'!$K$23,'P&amp;L Jan &amp; YTD'!$F$24,'P&amp;L Jan &amp; YTD'!$G$24,'P&amp;L Jan &amp; YTD'!$H$24,'P&amp;L Jan &amp; YTD'!$I$24,'P&amp;L Jan &amp; YTD'!$J$24,'P&amp;L Jan &amp; YTD'!$K$24,'P&amp;L Jan &amp; YTD'!$L$24,'P&amp;L Jan &amp; YTD'!$F$25,'P&amp;L Jan &amp; YTD'!$G$25,'P&amp;L Jan &amp; YTD'!$H$25,'P&amp;L Jan &amp; YTD'!$I$25,'P&amp;L Jan &amp; YTD'!$J$25,'P&amp;L Jan &amp; YTD'!$K$25</definedName>
    <definedName name="QB_FORMULA_3" localSheetId="0" hidden="1">'P&amp;L Jan &amp; YTD'!$L$25,'P&amp;L Jan &amp; YTD'!$H$27,'P&amp;L Jan &amp; YTD'!$K$27,'P&amp;L Jan &amp; YTD'!$H$28,'P&amp;L Jan &amp; YTD'!$K$28,'P&amp;L Jan &amp; YTD'!$H$29,'P&amp;L Jan &amp; YTD'!$K$29,'P&amp;L Jan &amp; YTD'!$H$30,'P&amp;L Jan &amp; YTD'!$K$30,'P&amp;L Jan &amp; YTD'!$H$31,'P&amp;L Jan &amp; YTD'!$K$31,'P&amp;L Jan &amp; YTD'!$H$32,'P&amp;L Jan &amp; YTD'!$K$32,'P&amp;L Jan &amp; YTD'!$H$33,'P&amp;L Jan &amp; YTD'!$K$33,'P&amp;L Jan &amp; YTD'!$H$34</definedName>
    <definedName name="QB_FORMULA_4" localSheetId="0" hidden="1">'P&amp;L Jan &amp; YTD'!$K$34,'P&amp;L Jan &amp; YTD'!$H$35,'P&amp;L Jan &amp; YTD'!$K$35,'P&amp;L Jan &amp; YTD'!$H$36,'P&amp;L Jan &amp; YTD'!$K$36,'P&amp;L Jan &amp; YTD'!$H$37,'P&amp;L Jan &amp; YTD'!$K$37,'P&amp;L Jan &amp; YTD'!$H$38,'P&amp;L Jan &amp; YTD'!$K$38,'P&amp;L Jan &amp; YTD'!$H$39,'P&amp;L Jan &amp; YTD'!$K$39,'P&amp;L Jan &amp; YTD'!$H$40,'P&amp;L Jan &amp; YTD'!$K$40,'P&amp;L Jan &amp; YTD'!$H$41,'P&amp;L Jan &amp; YTD'!$K$41,'P&amp;L Jan &amp; YTD'!$H$42</definedName>
    <definedName name="QB_FORMULA_5" localSheetId="0" hidden="1">'P&amp;L Jan &amp; YTD'!$K$42,'P&amp;L Jan &amp; YTD'!$H$43,'P&amp;L Jan &amp; YTD'!$K$43,'P&amp;L Jan &amp; YTD'!$H$44,'P&amp;L Jan &amp; YTD'!$K$44,'P&amp;L Jan &amp; YTD'!$H$45,'P&amp;L Jan &amp; YTD'!$K$45,'P&amp;L Jan &amp; YTD'!$F$46,'P&amp;L Jan &amp; YTD'!$G$46,'P&amp;L Jan &amp; YTD'!$H$46,'P&amp;L Jan &amp; YTD'!$I$46,'P&amp;L Jan &amp; YTD'!$J$46,'P&amp;L Jan &amp; YTD'!$K$46,'P&amp;L Jan &amp; YTD'!$L$46,'P&amp;L Jan &amp; YTD'!$F$47,'P&amp;L Jan &amp; YTD'!$G$47</definedName>
    <definedName name="QB_FORMULA_6" localSheetId="0" hidden="1">'P&amp;L Jan &amp; YTD'!$H$47,'P&amp;L Jan &amp; YTD'!$I$47,'P&amp;L Jan &amp; YTD'!$J$47,'P&amp;L Jan &amp; YTD'!$K$47,'P&amp;L Jan &amp; YTD'!$L$47,'P&amp;L Jan &amp; YTD'!$F$48,'P&amp;L Jan &amp; YTD'!$G$48,'P&amp;L Jan &amp; YTD'!$H$48,'P&amp;L Jan &amp; YTD'!$I$48,'P&amp;L Jan &amp; YTD'!$J$48,'P&amp;L Jan &amp; YTD'!$K$48,'P&amp;L Jan &amp; YTD'!$L$48</definedName>
    <definedName name="QB_ROW_106240" localSheetId="0" hidden="1">'P&amp;L Jan &amp; YTD'!$E$9</definedName>
    <definedName name="QB_ROW_108240" localSheetId="0" hidden="1">'P&amp;L Jan &amp; YTD'!$E$10</definedName>
    <definedName name="QB_ROW_112240" localSheetId="0" hidden="1">'P&amp;L Jan &amp; YTD'!$E$11</definedName>
    <definedName name="QB_ROW_122240" localSheetId="0" hidden="1">'P&amp;L Jan &amp; YTD'!$E$41</definedName>
    <definedName name="QB_ROW_123240" localSheetId="0" hidden="1">'P&amp;L Jan &amp; YTD'!$E$45</definedName>
    <definedName name="QB_ROW_124240" localSheetId="0" hidden="1">'P&amp;L Jan &amp; YTD'!$E$44</definedName>
    <definedName name="QB_ROW_127240" localSheetId="0" hidden="1">'P&amp;L Jan &amp; YTD'!$E$39</definedName>
    <definedName name="QB_ROW_132240" localSheetId="0" hidden="1">'P&amp;L Jan &amp; YTD'!$E$28</definedName>
    <definedName name="QB_ROW_135240" localSheetId="0" hidden="1">'P&amp;L Jan &amp; YTD'!$E$29</definedName>
    <definedName name="QB_ROW_136240" localSheetId="0" hidden="1">'P&amp;L Jan &amp; YTD'!$E$32</definedName>
    <definedName name="QB_ROW_157340" localSheetId="0" hidden="1">'P&amp;L Jan &amp; YTD'!$E$21</definedName>
    <definedName name="QB_ROW_161240" localSheetId="0" hidden="1">'P&amp;L Jan &amp; YTD'!$E$22</definedName>
    <definedName name="QB_ROW_163240" localSheetId="0" hidden="1">'P&amp;L Jan &amp; YTD'!$E$23</definedName>
    <definedName name="QB_ROW_170240" localSheetId="0" hidden="1">'P&amp;L Jan &amp; YTD'!$E$30</definedName>
    <definedName name="QB_ROW_18301" localSheetId="0" hidden="1">'P&amp;L Jan &amp; YTD'!$A$48</definedName>
    <definedName name="QB_ROW_19011" localSheetId="0" hidden="1">'P&amp;L Jan &amp; YTD'!$B$6</definedName>
    <definedName name="QB_ROW_19311" localSheetId="0" hidden="1">'P&amp;L Jan &amp; YTD'!$B$47</definedName>
    <definedName name="QB_ROW_20031" localSheetId="0" hidden="1">'P&amp;L Jan &amp; YTD'!$D$7</definedName>
    <definedName name="QB_ROW_20331" localSheetId="0" hidden="1">'P&amp;L Jan &amp; YTD'!$D$17</definedName>
    <definedName name="QB_ROW_21031" localSheetId="0" hidden="1">'P&amp;L Jan &amp; YTD'!$D$26</definedName>
    <definedName name="QB_ROW_21331" localSheetId="0" hidden="1">'P&amp;L Jan &amp; YTD'!$D$46</definedName>
    <definedName name="QB_ROW_25240" localSheetId="0" hidden="1">'P&amp;L Jan &amp; YTD'!$E$37</definedName>
    <definedName name="QB_ROW_266240" localSheetId="0" hidden="1">'P&amp;L Jan &amp; YTD'!$E$31</definedName>
    <definedName name="QB_ROW_267240" localSheetId="0" hidden="1">'P&amp;L Jan &amp; YTD'!$E$33</definedName>
    <definedName name="QB_ROW_273240" localSheetId="0" hidden="1">'P&amp;L Jan &amp; YTD'!$E$43</definedName>
    <definedName name="QB_ROW_279240" localSheetId="0" hidden="1">'P&amp;L Jan &amp; YTD'!$E$40</definedName>
    <definedName name="QB_ROW_293240" localSheetId="0" hidden="1">'P&amp;L Jan &amp; YTD'!$E$42</definedName>
    <definedName name="QB_ROW_299240" localSheetId="0" hidden="1">'P&amp;L Jan &amp; YTD'!$E$19</definedName>
    <definedName name="QB_ROW_301240" localSheetId="0" hidden="1">'P&amp;L Jan &amp; YTD'!$E$20</definedName>
    <definedName name="QB_ROW_30240" localSheetId="0" hidden="1">'P&amp;L Jan &amp; YTD'!$E$12</definedName>
    <definedName name="QB_ROW_31240" localSheetId="0" hidden="1">'P&amp;L Jan &amp; YTD'!$E$15</definedName>
    <definedName name="QB_ROW_314240" localSheetId="0" hidden="1">'P&amp;L Jan &amp; YTD'!$E$8</definedName>
    <definedName name="QB_ROW_32240" localSheetId="0" hidden="1">'P&amp;L Jan &amp; YTD'!$E$13</definedName>
    <definedName name="QB_ROW_329240" localSheetId="0" hidden="1">'P&amp;L Jan &amp; YTD'!$E$27</definedName>
    <definedName name="QB_ROW_59240" localSheetId="0" hidden="1">'P&amp;L Jan &amp; YTD'!$E$35</definedName>
    <definedName name="QB_ROW_60240" localSheetId="0" hidden="1">'P&amp;L Jan &amp; YTD'!$E$36</definedName>
    <definedName name="QB_ROW_61240" localSheetId="0" hidden="1">'P&amp;L Jan &amp; YTD'!$E$34</definedName>
    <definedName name="QB_ROW_62240" localSheetId="0" hidden="1">'P&amp;L Jan &amp; YTD'!$E$38</definedName>
    <definedName name="QB_ROW_69240" localSheetId="0" hidden="1">'P&amp;L Jan &amp; YTD'!$E$14</definedName>
    <definedName name="QB_ROW_73240" localSheetId="0" hidden="1">'P&amp;L Jan &amp; YTD'!$E$16</definedName>
    <definedName name="QB_ROW_86321" localSheetId="0" hidden="1">'P&amp;L Jan &amp; YTD'!$C$25</definedName>
    <definedName name="QB_ROW_87031" localSheetId="0" hidden="1">'P&amp;L Jan &amp; YTD'!$D$18</definedName>
    <definedName name="QB_ROW_87331" localSheetId="0" hidden="1">'P&amp;L Jan &amp; YTD'!$D$24</definedName>
    <definedName name="QB_SUBTITLE_3" localSheetId="0" hidden="1">'P&amp;L Jan &amp; YTD'!$A$3</definedName>
    <definedName name="QB_TIME_5" localSheetId="0" hidden="1">'P&amp;L Jan &amp; YTD'!$L$1</definedName>
    <definedName name="QB_TITLE_2" localSheetId="0" hidden="1">'P&amp;L Jan &amp; YTD'!$A$2</definedName>
    <definedName name="QBCANSUPPORTUPDATE" localSheetId="0">TRUE</definedName>
    <definedName name="QBCOMPANYFILENAME" localSheetId="0">"C:\Users\Public\Documents\Intuit\QuickBooks\Company Files\Skills  Canada BC YE Aug 31 2025.QBW"</definedName>
    <definedName name="QBENDDATE" localSheetId="0">20250131</definedName>
    <definedName name="QBHEADERSONSCREEN" localSheetId="0">TRUE</definedName>
    <definedName name="QBMETADATASIZE" localSheetId="0">5971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"59a6c43d7db64ef6903534fae1175bcc"</definedName>
    <definedName name="QBREPORTCOMPARECOL_ANNUALBUDGET" localSheetId="0">TRUE</definedName>
    <definedName name="QBREPORTCOMPARECOL_AVGCOGS" localSheetId="0">FALSE</definedName>
    <definedName name="QBREPORTCOMPARECOL_AVGPRICE" localSheetId="0">FALSE</definedName>
    <definedName name="QBREPORTCOMPARECOL_BUDDIFF" localSheetId="0">TRUE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TRUE</definedName>
    <definedName name="QBREPORTCOMPARECOL_YTDBUDGET" localSheetId="0">TRUE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273</definedName>
    <definedName name="QBROWHEADERS" localSheetId="0">5</definedName>
    <definedName name="QBSTARTDATE" localSheetId="0">20250101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4" l="1"/>
  <c r="F12" i="4"/>
  <c r="E12" i="4"/>
  <c r="H12" i="4" s="1"/>
  <c r="D12" i="4"/>
  <c r="C12" i="4"/>
  <c r="H11" i="4"/>
  <c r="H10" i="4"/>
  <c r="H9" i="4"/>
  <c r="H8" i="4"/>
  <c r="H7" i="4"/>
  <c r="H6" i="4"/>
  <c r="H5" i="4"/>
  <c r="G19" i="3"/>
  <c r="F19" i="3"/>
  <c r="E19" i="3"/>
  <c r="D19" i="3"/>
  <c r="C19" i="3"/>
  <c r="H19" i="3" s="1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F55" i="2"/>
  <c r="F48" i="2"/>
  <c r="F49" i="2" s="1"/>
  <c r="F56" i="2" s="1"/>
  <c r="F47" i="2"/>
  <c r="F42" i="2"/>
  <c r="F36" i="2"/>
  <c r="F29" i="2"/>
  <c r="F22" i="2"/>
  <c r="F15" i="2"/>
  <c r="F12" i="2"/>
  <c r="F23" i="2" s="1"/>
  <c r="F30" i="2" s="1"/>
  <c r="L48" i="1"/>
  <c r="K48" i="1"/>
  <c r="J48" i="1"/>
  <c r="I48" i="1"/>
  <c r="H48" i="1"/>
  <c r="G48" i="1"/>
  <c r="F48" i="1"/>
  <c r="L47" i="1"/>
  <c r="K47" i="1"/>
  <c r="J47" i="1"/>
  <c r="I47" i="1"/>
  <c r="H47" i="1"/>
  <c r="G47" i="1"/>
  <c r="F47" i="1"/>
  <c r="L46" i="1"/>
  <c r="K46" i="1"/>
  <c r="J46" i="1"/>
  <c r="I46" i="1"/>
  <c r="H46" i="1"/>
  <c r="G46" i="1"/>
  <c r="F46" i="1"/>
  <c r="K45" i="1"/>
  <c r="H45" i="1"/>
  <c r="K44" i="1"/>
  <c r="H44" i="1"/>
  <c r="K43" i="1"/>
  <c r="H43" i="1"/>
  <c r="K42" i="1"/>
  <c r="H42" i="1"/>
  <c r="K41" i="1"/>
  <c r="H41" i="1"/>
  <c r="K40" i="1"/>
  <c r="H40" i="1"/>
  <c r="K39" i="1"/>
  <c r="H39" i="1"/>
  <c r="K38" i="1"/>
  <c r="H38" i="1"/>
  <c r="K37" i="1"/>
  <c r="H37" i="1"/>
  <c r="K36" i="1"/>
  <c r="H36" i="1"/>
  <c r="K35" i="1"/>
  <c r="H35" i="1"/>
  <c r="K34" i="1"/>
  <c r="H34" i="1"/>
  <c r="K33" i="1"/>
  <c r="H33" i="1"/>
  <c r="K32" i="1"/>
  <c r="H32" i="1"/>
  <c r="K31" i="1"/>
  <c r="H31" i="1"/>
  <c r="K30" i="1"/>
  <c r="H30" i="1"/>
  <c r="K29" i="1"/>
  <c r="H29" i="1"/>
  <c r="K28" i="1"/>
  <c r="H28" i="1"/>
  <c r="K27" i="1"/>
  <c r="H27" i="1"/>
  <c r="L25" i="1"/>
  <c r="K25" i="1"/>
  <c r="J25" i="1"/>
  <c r="I25" i="1"/>
  <c r="H25" i="1"/>
  <c r="G25" i="1"/>
  <c r="F25" i="1"/>
  <c r="L24" i="1"/>
  <c r="K24" i="1"/>
  <c r="J24" i="1"/>
  <c r="I24" i="1"/>
  <c r="H24" i="1"/>
  <c r="G24" i="1"/>
  <c r="F24" i="1"/>
  <c r="K23" i="1"/>
  <c r="H23" i="1"/>
  <c r="K22" i="1"/>
  <c r="H22" i="1"/>
  <c r="K21" i="1"/>
  <c r="H21" i="1"/>
  <c r="K20" i="1"/>
  <c r="H20" i="1"/>
  <c r="K19" i="1"/>
  <c r="H19" i="1"/>
  <c r="L17" i="1"/>
  <c r="K17" i="1"/>
  <c r="J17" i="1"/>
  <c r="I17" i="1"/>
  <c r="H17" i="1"/>
  <c r="G17" i="1"/>
  <c r="F17" i="1"/>
  <c r="K16" i="1"/>
  <c r="H16" i="1"/>
  <c r="K15" i="1"/>
  <c r="H15" i="1"/>
  <c r="K14" i="1"/>
  <c r="H14" i="1"/>
  <c r="K13" i="1"/>
  <c r="H13" i="1"/>
  <c r="K12" i="1"/>
  <c r="H12" i="1"/>
  <c r="K11" i="1"/>
  <c r="H11" i="1"/>
  <c r="K10" i="1"/>
  <c r="H10" i="1"/>
  <c r="K9" i="1"/>
  <c r="H9" i="1"/>
  <c r="K8" i="1"/>
  <c r="H8" i="1"/>
</calcChain>
</file>

<file path=xl/sharedStrings.xml><?xml version="1.0" encoding="utf-8"?>
<sst xmlns="http://schemas.openxmlformats.org/spreadsheetml/2006/main" count="157" uniqueCount="140">
  <si>
    <t>Skills Canada BC</t>
  </si>
  <si>
    <t>Profit &amp; Loss Budget Performance</t>
  </si>
  <si>
    <t>Accrual Basis</t>
  </si>
  <si>
    <t>January 2025</t>
  </si>
  <si>
    <t>Jan 25</t>
  </si>
  <si>
    <t>Budget</t>
  </si>
  <si>
    <t>Sep '24 - Jan 25</t>
  </si>
  <si>
    <t>YTD Budget</t>
  </si>
  <si>
    <t>Annual Budget</t>
  </si>
  <si>
    <t>Ordinary Income/Expense</t>
  </si>
  <si>
    <t>Income</t>
  </si>
  <si>
    <t>42032 · Skilled Trades BC</t>
  </si>
  <si>
    <t>42020 · Skills/Compétences Canada Corp</t>
  </si>
  <si>
    <t>42030 · BC Government (AEST)</t>
  </si>
  <si>
    <t>43000 · Sponsorships</t>
  </si>
  <si>
    <t>43100 · Registration Fees</t>
  </si>
  <si>
    <t>43200 · National Registration Fees</t>
  </si>
  <si>
    <t>46400 · InSPIRE Funding</t>
  </si>
  <si>
    <t>47000 · Membership Fees</t>
  </si>
  <si>
    <t>47200 · Interest Revenue</t>
  </si>
  <si>
    <t>Total Income</t>
  </si>
  <si>
    <t>Cost of Goods Sold</t>
  </si>
  <si>
    <t>51000 · Regional Competitions</t>
  </si>
  <si>
    <t>52000 · Provincial Competitions</t>
  </si>
  <si>
    <t>53000 · National Competitions</t>
  </si>
  <si>
    <t>54000 · World Skills Competition</t>
  </si>
  <si>
    <t>55000 · InSPIRE Program</t>
  </si>
  <si>
    <t>Total COGS</t>
  </si>
  <si>
    <t>Gross Profit</t>
  </si>
  <si>
    <t>Expense</t>
  </si>
  <si>
    <t>62500 · Rent and storage</t>
  </si>
  <si>
    <t>61100 · AGM &amp; Board Expenses</t>
  </si>
  <si>
    <t>61200 · Communications &amp; Marketing</t>
  </si>
  <si>
    <t>61400 · Insurance</t>
  </si>
  <si>
    <t>61500 · Interest &amp; Bank Charges</t>
  </si>
  <si>
    <t>61600 · IT, Website &amp; Administration</t>
  </si>
  <si>
    <t>61700 · Memberships &amp; Licences</t>
  </si>
  <si>
    <t>61800 · Office Supplies &amp; Equipment</t>
  </si>
  <si>
    <t>61900 · Postage, Shipping &amp; Delivery</t>
  </si>
  <si>
    <t>62000 · Printing and Copying</t>
  </si>
  <si>
    <t>62100 · Professional Fees</t>
  </si>
  <si>
    <t>62200 · Telecommunications</t>
  </si>
  <si>
    <t>62400 · Travel and Meetings</t>
  </si>
  <si>
    <t>65000 · Amortization</t>
  </si>
  <si>
    <t>66000 · Staff Salaries</t>
  </si>
  <si>
    <t>66100 · Vacation</t>
  </si>
  <si>
    <t>66200 · MERCs</t>
  </si>
  <si>
    <t>66300 · Employee Benefits</t>
  </si>
  <si>
    <t>66500 · Payroll Administration Fees</t>
  </si>
  <si>
    <t>Total Expense</t>
  </si>
  <si>
    <t>Net Ordinary Income</t>
  </si>
  <si>
    <t>Net Income</t>
  </si>
  <si>
    <t>$ Over (under) Budget</t>
  </si>
  <si>
    <t>Balance Sheet</t>
  </si>
  <si>
    <t>As of 31 January 2025</t>
  </si>
  <si>
    <t>31 Jan 25</t>
  </si>
  <si>
    <t>ASSETS</t>
  </si>
  <si>
    <t>Current Assets</t>
  </si>
  <si>
    <t>Chequing/Savings</t>
  </si>
  <si>
    <t>10100 · RBC chequing</t>
  </si>
  <si>
    <t>10250 · Paypal Account</t>
  </si>
  <si>
    <t>10600 · Chequing Com Savings Cred</t>
  </si>
  <si>
    <t>10630 · Shares - Credit Union</t>
  </si>
  <si>
    <t>Total Chequing/Savings</t>
  </si>
  <si>
    <t>Accounts Receivable</t>
  </si>
  <si>
    <t>11200 · Sponsorships Receivable</t>
  </si>
  <si>
    <t>Total Accounts Receivable</t>
  </si>
  <si>
    <t>Other Current Assets</t>
  </si>
  <si>
    <t>11050 · GIC-RBC</t>
  </si>
  <si>
    <t>12500 · Interest receivable</t>
  </si>
  <si>
    <t>12000 · Undeposited Funds</t>
  </si>
  <si>
    <t>12100 · Registration/other  Receivable</t>
  </si>
  <si>
    <t>13000 · Prepaid Expenses</t>
  </si>
  <si>
    <t>Total Other Current Assets</t>
  </si>
  <si>
    <t>Total Current Assets</t>
  </si>
  <si>
    <t>Fixed Assets</t>
  </si>
  <si>
    <t>15000 · Furniture and Equipment</t>
  </si>
  <si>
    <t>15001 · Accum Depr - Furn and Equip</t>
  </si>
  <si>
    <t>15600 · Computer Eqpt</t>
  </si>
  <si>
    <t>15601 · Accum Depr -Computer Eqpt</t>
  </si>
  <si>
    <t>Total Fixed Assets</t>
  </si>
  <si>
    <t>TOTAL ASSETS</t>
  </si>
  <si>
    <t>LIABILITIES &amp; EQUITY</t>
  </si>
  <si>
    <t>Liabilities</t>
  </si>
  <si>
    <t>Current Liabilities</t>
  </si>
  <si>
    <t>Accounts Payable</t>
  </si>
  <si>
    <t>20000 · Accounts Payable</t>
  </si>
  <si>
    <t>Total Accounts Payable</t>
  </si>
  <si>
    <t>Credit Cards</t>
  </si>
  <si>
    <t>21061 · Collabria Visa -Shoshwana</t>
  </si>
  <si>
    <t>21065 · MBNA MC</t>
  </si>
  <si>
    <t>21055 · Collabria Visa - Michelle 0240</t>
  </si>
  <si>
    <t>21050 · Collabria Visa - Jamie 0232</t>
  </si>
  <si>
    <t>Total Credit Cards</t>
  </si>
  <si>
    <t>Other Current Liabilities</t>
  </si>
  <si>
    <t>24150 · Accrued Vacation Pay</t>
  </si>
  <si>
    <t>24200 · Accrued Expenses</t>
  </si>
  <si>
    <t>25500 · GST/HST Payable</t>
  </si>
  <si>
    <t>Total Other Current Liabilities</t>
  </si>
  <si>
    <t>Total Current Liabilities</t>
  </si>
  <si>
    <t>Total Liabilities</t>
  </si>
  <si>
    <t>Equity</t>
  </si>
  <si>
    <t>30600 · Contingency Fund</t>
  </si>
  <si>
    <t>32000 · Retained Earnings</t>
  </si>
  <si>
    <t>32100 · RE Invested in Capital Assets</t>
  </si>
  <si>
    <t>Total Equity</t>
  </si>
  <si>
    <t>TOTAL LIABILITIES &amp; EQUITY</t>
  </si>
  <si>
    <t>A/P Aging Summary</t>
  </si>
  <si>
    <t/>
  </si>
  <si>
    <t>Current</t>
  </si>
  <si>
    <t>1 - 30</t>
  </si>
  <si>
    <t>31 - 60</t>
  </si>
  <si>
    <t>61 - 90</t>
  </si>
  <si>
    <t>&gt; 90</t>
  </si>
  <si>
    <t>TOTAL</t>
  </si>
  <si>
    <t>Abundant Specialty Advertising</t>
  </si>
  <si>
    <t>Atef Design</t>
  </si>
  <si>
    <t>Burnaby Central Secondary School</t>
  </si>
  <si>
    <t>Capactiy Truck &amp; Crane Services Inc.</t>
  </si>
  <si>
    <t>Construction Foundation of BC</t>
  </si>
  <si>
    <t>Corin Browne</t>
  </si>
  <si>
    <t>Eric Hamber Secondary School</t>
  </si>
  <si>
    <t>Karynn A. Scott</t>
  </si>
  <si>
    <t>Mark's Commercial</t>
  </si>
  <si>
    <t>Michelle Skelly - Expenses</t>
  </si>
  <si>
    <t>Nina Ho</t>
  </si>
  <si>
    <t>Rolfe, Benson LLP</t>
  </si>
  <si>
    <t>Sandra Wrigley</t>
  </si>
  <si>
    <t>Shoshawna Blair</t>
  </si>
  <si>
    <t>Please see AP tab for details</t>
  </si>
  <si>
    <t>A/R Aging Summary</t>
  </si>
  <si>
    <t>Douglas College</t>
  </si>
  <si>
    <t>Velocity Truck Centres</t>
  </si>
  <si>
    <t>Vancouver Shipyards Co. Ltd.</t>
  </si>
  <si>
    <t>UA Local 170</t>
  </si>
  <si>
    <t>BCIT</t>
  </si>
  <si>
    <t>CLAC</t>
  </si>
  <si>
    <t>Kiewit Energy Canada Corp</t>
  </si>
  <si>
    <t>Please see AR tab for details</t>
  </si>
  <si>
    <t>Overall operation was better than budgeted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</si>
</sst>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.00_-;\(* #,##0.00\)_-;_-* &quot;-&quot;??_-;_-@_-"/>
    <numFmt numFmtId="166" formatCode="mmmm\ d\,\ yyyy"/>
    <numFmt numFmtId="167" formatCode="#,##0.00;\(#,##0.00\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8"/>
      <color rgb="FF323232"/>
      <name val="Arial"/>
      <family val="2"/>
    </font>
    <font>
      <b/>
      <sz val="12"/>
      <color rgb="FF323232"/>
      <name val="Arial"/>
      <family val="2"/>
    </font>
    <font>
      <b/>
      <sz val="14"/>
      <color rgb="FF323232"/>
      <name val="Arial"/>
      <family val="2"/>
    </font>
    <font>
      <b/>
      <sz val="10"/>
      <color rgb="FF323232"/>
      <name val="Arial"/>
      <family val="2"/>
    </font>
    <font>
      <sz val="8"/>
      <color rgb="FF32323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49" fontId="0" fillId="0" borderId="0" xfId="0" applyNumberFormat="1"/>
    <xf numFmtId="49" fontId="2" fillId="0" borderId="0" xfId="0" applyNumberFormat="1" applyFont="1"/>
    <xf numFmtId="49" fontId="3" fillId="0" borderId="0" xfId="0" applyNumberFormat="1" applyFont="1"/>
    <xf numFmtId="49" fontId="4" fillId="0" borderId="0" xfId="0" applyNumberFormat="1" applyFont="1"/>
    <xf numFmtId="49" fontId="5" fillId="0" borderId="0" xfId="0" applyNumberFormat="1" applyFont="1"/>
    <xf numFmtId="49" fontId="0" fillId="0" borderId="0" xfId="0" applyNumberFormat="1" applyAlignment="1">
      <alignment horizontal="centerContinuous"/>
    </xf>
    <xf numFmtId="39" fontId="6" fillId="0" borderId="0" xfId="0" applyNumberFormat="1" applyFont="1"/>
    <xf numFmtId="0" fontId="2" fillId="0" borderId="0" xfId="0" applyFont="1"/>
    <xf numFmtId="49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64" fontId="6" fillId="0" borderId="0" xfId="1" applyFont="1"/>
    <xf numFmtId="164" fontId="2" fillId="0" borderId="6" xfId="1" applyFont="1" applyBorder="1"/>
    <xf numFmtId="165" fontId="6" fillId="0" borderId="0" xfId="1" applyNumberFormat="1" applyFont="1"/>
    <xf numFmtId="165" fontId="6" fillId="0" borderId="3" xfId="1" applyNumberFormat="1" applyFont="1" applyBorder="1"/>
    <xf numFmtId="165" fontId="6" fillId="0" borderId="0" xfId="1" applyNumberFormat="1" applyFont="1" applyBorder="1"/>
    <xf numFmtId="165" fontId="6" fillId="0" borderId="4" xfId="1" applyNumberFormat="1" applyFont="1" applyBorder="1"/>
    <xf numFmtId="165" fontId="6" fillId="0" borderId="5" xfId="1" applyNumberFormat="1" applyFont="1" applyBorder="1"/>
    <xf numFmtId="165" fontId="2" fillId="0" borderId="6" xfId="1" applyNumberFormat="1" applyFont="1" applyBorder="1"/>
    <xf numFmtId="49" fontId="2" fillId="0" borderId="2" xfId="0" applyNumberFormat="1" applyFont="1" applyBorder="1" applyAlignment="1">
      <alignment horizontal="center" wrapText="1"/>
    </xf>
    <xf numFmtId="49" fontId="3" fillId="0" borderId="0" xfId="0" applyNumberFormat="1" applyFont="1" applyAlignment="1">
      <alignment horizontal="centerContinuous"/>
    </xf>
    <xf numFmtId="49" fontId="2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/>
    </xf>
    <xf numFmtId="166" fontId="2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centerContinuous"/>
    </xf>
    <xf numFmtId="49" fontId="2" fillId="0" borderId="1" xfId="0" applyNumberFormat="1" applyFont="1" applyBorder="1" applyAlignment="1">
      <alignment horizontal="center"/>
    </xf>
    <xf numFmtId="167" fontId="6" fillId="0" borderId="0" xfId="0" applyNumberFormat="1" applyFont="1"/>
    <xf numFmtId="167" fontId="6" fillId="0" borderId="3" xfId="0" applyNumberFormat="1" applyFont="1" applyBorder="1"/>
    <xf numFmtId="167" fontId="6" fillId="0" borderId="4" xfId="0" applyNumberFormat="1" applyFont="1" applyBorder="1"/>
    <xf numFmtId="167" fontId="6" fillId="0" borderId="5" xfId="0" applyNumberFormat="1" applyFont="1" applyBorder="1"/>
    <xf numFmtId="167" fontId="2" fillId="0" borderId="6" xfId="0" applyNumberFormat="1" applyFont="1" applyBorder="1"/>
    <xf numFmtId="164" fontId="0" fillId="0" borderId="0" xfId="1" applyFont="1"/>
    <xf numFmtId="164" fontId="2" fillId="0" borderId="0" xfId="1" applyFont="1" applyAlignment="1">
      <alignment horizontal="right"/>
    </xf>
    <xf numFmtId="164" fontId="2" fillId="0" borderId="1" xfId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685800</xdr:colOff>
          <xdr:row>1</xdr:row>
          <xdr:rowOff>25400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685800</xdr:colOff>
          <xdr:row>1</xdr:row>
          <xdr:rowOff>25400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B7C4D-D743-450F-ACCA-8D37FC228775}">
  <sheetPr codeName="Sheet1"/>
  <dimension ref="A1:L51"/>
  <sheetViews>
    <sheetView tabSelected="1" zoomScaleNormal="100" workbookViewId="0">
      <pane xSplit="5" ySplit="5" topLeftCell="F6" activePane="bottomRight" state="frozenSplit"/>
      <selection pane="topRight" activeCell="F1" sqref="F1"/>
      <selection pane="bottomLeft" activeCell="A6" sqref="A6"/>
      <selection pane="bottomRight" activeCell="N28" sqref="N28"/>
    </sheetView>
  </sheetViews>
  <sheetFormatPr baseColWidth="10" defaultColWidth="8.83203125" defaultRowHeight="15" x14ac:dyDescent="0.2"/>
  <cols>
    <col min="1" max="1" width="1" style="8" customWidth="1"/>
    <col min="2" max="2" width="0.6640625" style="8" customWidth="1"/>
    <col min="3" max="3" width="1" style="8" customWidth="1"/>
    <col min="4" max="4" width="0.6640625" style="8" customWidth="1"/>
    <col min="5" max="5" width="33.83203125" style="8" customWidth="1"/>
    <col min="6" max="6" width="9.5" bestFit="1" customWidth="1"/>
    <col min="7" max="7" width="9.1640625" bestFit="1" customWidth="1"/>
    <col min="8" max="8" width="12.33203125" bestFit="1" customWidth="1"/>
    <col min="9" max="9" width="13.1640625" bestFit="1" customWidth="1"/>
    <col min="10" max="10" width="10.33203125" bestFit="1" customWidth="1"/>
    <col min="11" max="11" width="12.33203125" bestFit="1" customWidth="1"/>
    <col min="12" max="12" width="12.6640625" bestFit="1" customWidth="1"/>
  </cols>
  <sheetData>
    <row r="1" spans="1:12" ht="16" x14ac:dyDescent="0.2">
      <c r="A1" s="3" t="s">
        <v>0</v>
      </c>
      <c r="B1" s="2"/>
      <c r="C1" s="2"/>
      <c r="D1" s="2"/>
      <c r="E1" s="2"/>
      <c r="F1" s="1"/>
      <c r="G1" s="1"/>
      <c r="H1" s="1"/>
      <c r="I1" s="1"/>
      <c r="J1" s="1"/>
      <c r="K1" s="1"/>
      <c r="L1" s="9"/>
    </row>
    <row r="2" spans="1:12" ht="18" x14ac:dyDescent="0.2">
      <c r="A2" s="4" t="s">
        <v>1</v>
      </c>
      <c r="B2" s="2"/>
      <c r="C2" s="2"/>
      <c r="D2" s="2"/>
      <c r="E2" s="2"/>
      <c r="F2" s="1"/>
      <c r="G2" s="1"/>
      <c r="H2" s="1"/>
      <c r="I2" s="1"/>
      <c r="J2" s="1"/>
      <c r="K2" s="1"/>
      <c r="L2" s="9"/>
    </row>
    <row r="3" spans="1:12" x14ac:dyDescent="0.2">
      <c r="A3" s="5" t="s">
        <v>3</v>
      </c>
      <c r="B3" s="2"/>
      <c r="C3" s="2"/>
      <c r="D3" s="2"/>
      <c r="E3" s="2"/>
      <c r="F3" s="1"/>
      <c r="G3" s="1"/>
      <c r="H3" s="1"/>
      <c r="I3" s="1"/>
      <c r="J3" s="1"/>
      <c r="K3" s="1"/>
      <c r="L3" s="9" t="s">
        <v>2</v>
      </c>
    </row>
    <row r="4" spans="1:12" ht="16" thickBot="1" x14ac:dyDescent="0.25">
      <c r="A4" s="2"/>
      <c r="B4" s="2"/>
      <c r="C4" s="2"/>
      <c r="D4" s="2"/>
      <c r="E4" s="2"/>
      <c r="F4" s="6"/>
      <c r="G4" s="6"/>
      <c r="H4" s="6"/>
      <c r="I4" s="6"/>
      <c r="J4" s="6"/>
      <c r="K4" s="6"/>
      <c r="L4" s="6"/>
    </row>
    <row r="5" spans="1:12" s="12" customFormat="1" ht="27" thickTop="1" thickBot="1" x14ac:dyDescent="0.25">
      <c r="A5" s="10"/>
      <c r="B5" s="10"/>
      <c r="C5" s="10"/>
      <c r="D5" s="10"/>
      <c r="E5" s="10"/>
      <c r="F5" s="11" t="s">
        <v>4</v>
      </c>
      <c r="G5" s="11" t="s">
        <v>5</v>
      </c>
      <c r="H5" s="21" t="s">
        <v>52</v>
      </c>
      <c r="I5" s="11" t="s">
        <v>6</v>
      </c>
      <c r="J5" s="11" t="s">
        <v>7</v>
      </c>
      <c r="K5" s="21" t="s">
        <v>52</v>
      </c>
      <c r="L5" s="11" t="s">
        <v>8</v>
      </c>
    </row>
    <row r="6" spans="1:12" ht="16" thickTop="1" x14ac:dyDescent="0.2">
      <c r="A6" s="2"/>
      <c r="B6" s="2" t="s">
        <v>9</v>
      </c>
      <c r="C6" s="2"/>
      <c r="D6" s="2"/>
      <c r="E6" s="2"/>
      <c r="F6" s="7"/>
      <c r="G6" s="7"/>
      <c r="H6" s="7"/>
      <c r="I6" s="7"/>
      <c r="J6" s="7"/>
      <c r="K6" s="7"/>
      <c r="L6" s="7"/>
    </row>
    <row r="7" spans="1:12" x14ac:dyDescent="0.2">
      <c r="A7" s="2"/>
      <c r="B7" s="2"/>
      <c r="C7" s="2"/>
      <c r="D7" s="2" t="s">
        <v>10</v>
      </c>
      <c r="E7" s="2"/>
      <c r="F7" s="7"/>
      <c r="G7" s="7"/>
      <c r="H7" s="7"/>
      <c r="I7" s="7"/>
      <c r="J7" s="7"/>
      <c r="K7" s="7"/>
      <c r="L7" s="7"/>
    </row>
    <row r="8" spans="1:12" x14ac:dyDescent="0.2">
      <c r="A8" s="2"/>
      <c r="B8" s="2"/>
      <c r="C8" s="2"/>
      <c r="D8" s="2"/>
      <c r="E8" s="2" t="s">
        <v>11</v>
      </c>
      <c r="F8" s="15">
        <v>0</v>
      </c>
      <c r="G8" s="15">
        <v>0</v>
      </c>
      <c r="H8" s="15">
        <f t="shared" ref="H8:H17" si="0">ROUND((F8-G8),5)</f>
        <v>0</v>
      </c>
      <c r="I8" s="15">
        <v>0</v>
      </c>
      <c r="J8" s="15">
        <v>0</v>
      </c>
      <c r="K8" s="15">
        <f t="shared" ref="K8:K17" si="1">ROUND((I8-J8),5)</f>
        <v>0</v>
      </c>
      <c r="L8" s="15">
        <v>55000</v>
      </c>
    </row>
    <row r="9" spans="1:12" x14ac:dyDescent="0.2">
      <c r="A9" s="2"/>
      <c r="B9" s="2"/>
      <c r="C9" s="2"/>
      <c r="D9" s="2"/>
      <c r="E9" s="2" t="s">
        <v>12</v>
      </c>
      <c r="F9" s="15">
        <v>0</v>
      </c>
      <c r="G9" s="15">
        <v>67657</v>
      </c>
      <c r="H9" s="15">
        <f t="shared" si="0"/>
        <v>-67657</v>
      </c>
      <c r="I9" s="15">
        <v>87095.97</v>
      </c>
      <c r="J9" s="15">
        <v>87203</v>
      </c>
      <c r="K9" s="15">
        <f t="shared" si="1"/>
        <v>-107.03</v>
      </c>
      <c r="L9" s="15">
        <v>350810</v>
      </c>
    </row>
    <row r="10" spans="1:12" x14ac:dyDescent="0.2">
      <c r="A10" s="2"/>
      <c r="B10" s="2"/>
      <c r="C10" s="2"/>
      <c r="D10" s="2"/>
      <c r="E10" s="2" t="s">
        <v>13</v>
      </c>
      <c r="F10" s="15">
        <v>0</v>
      </c>
      <c r="G10" s="15">
        <v>0</v>
      </c>
      <c r="H10" s="15">
        <f t="shared" si="0"/>
        <v>0</v>
      </c>
      <c r="I10" s="15">
        <v>170000</v>
      </c>
      <c r="J10" s="15">
        <v>170000</v>
      </c>
      <c r="K10" s="15">
        <f t="shared" si="1"/>
        <v>0</v>
      </c>
      <c r="L10" s="15">
        <v>170000</v>
      </c>
    </row>
    <row r="11" spans="1:12" x14ac:dyDescent="0.2">
      <c r="A11" s="2"/>
      <c r="B11" s="2"/>
      <c r="C11" s="2"/>
      <c r="D11" s="2"/>
      <c r="E11" s="2" t="s">
        <v>14</v>
      </c>
      <c r="F11" s="15">
        <v>35500</v>
      </c>
      <c r="G11" s="15">
        <v>0</v>
      </c>
      <c r="H11" s="15">
        <f t="shared" si="0"/>
        <v>35500</v>
      </c>
      <c r="I11" s="15">
        <v>136000</v>
      </c>
      <c r="J11" s="15">
        <v>0</v>
      </c>
      <c r="K11" s="15">
        <f t="shared" si="1"/>
        <v>136000</v>
      </c>
      <c r="L11" s="15">
        <v>220000</v>
      </c>
    </row>
    <row r="12" spans="1:12" x14ac:dyDescent="0.2">
      <c r="A12" s="2"/>
      <c r="B12" s="2"/>
      <c r="C12" s="2"/>
      <c r="D12" s="2"/>
      <c r="E12" s="2" t="s">
        <v>15</v>
      </c>
      <c r="F12" s="15">
        <v>0</v>
      </c>
      <c r="G12" s="15">
        <v>0</v>
      </c>
      <c r="H12" s="15">
        <f t="shared" si="0"/>
        <v>0</v>
      </c>
      <c r="I12" s="15">
        <v>0</v>
      </c>
      <c r="J12" s="15">
        <v>0</v>
      </c>
      <c r="K12" s="15">
        <f t="shared" si="1"/>
        <v>0</v>
      </c>
      <c r="L12" s="15">
        <v>40000</v>
      </c>
    </row>
    <row r="13" spans="1:12" x14ac:dyDescent="0.2">
      <c r="A13" s="2"/>
      <c r="B13" s="2"/>
      <c r="C13" s="2"/>
      <c r="D13" s="2"/>
      <c r="E13" s="2" t="s">
        <v>16</v>
      </c>
      <c r="F13" s="15">
        <v>0</v>
      </c>
      <c r="G13" s="15">
        <v>0</v>
      </c>
      <c r="H13" s="15">
        <f t="shared" si="0"/>
        <v>0</v>
      </c>
      <c r="I13" s="15">
        <v>0</v>
      </c>
      <c r="J13" s="15">
        <v>0</v>
      </c>
      <c r="K13" s="15">
        <f t="shared" si="1"/>
        <v>0</v>
      </c>
      <c r="L13" s="15">
        <v>39600</v>
      </c>
    </row>
    <row r="14" spans="1:12" x14ac:dyDescent="0.2">
      <c r="A14" s="2"/>
      <c r="B14" s="2"/>
      <c r="C14" s="2"/>
      <c r="D14" s="2"/>
      <c r="E14" s="2" t="s">
        <v>17</v>
      </c>
      <c r="F14" s="15">
        <v>0</v>
      </c>
      <c r="G14" s="15">
        <v>0</v>
      </c>
      <c r="H14" s="15">
        <f t="shared" si="0"/>
        <v>0</v>
      </c>
      <c r="I14" s="15">
        <v>0</v>
      </c>
      <c r="J14" s="15">
        <v>0</v>
      </c>
      <c r="K14" s="15">
        <f t="shared" si="1"/>
        <v>0</v>
      </c>
      <c r="L14" s="15">
        <v>5000</v>
      </c>
    </row>
    <row r="15" spans="1:12" x14ac:dyDescent="0.2">
      <c r="A15" s="2"/>
      <c r="B15" s="2"/>
      <c r="C15" s="2"/>
      <c r="D15" s="2"/>
      <c r="E15" s="2" t="s">
        <v>18</v>
      </c>
      <c r="F15" s="15">
        <v>110</v>
      </c>
      <c r="G15" s="15">
        <v>0</v>
      </c>
      <c r="H15" s="15">
        <f t="shared" si="0"/>
        <v>110</v>
      </c>
      <c r="I15" s="15">
        <v>110</v>
      </c>
      <c r="J15" s="15">
        <v>0</v>
      </c>
      <c r="K15" s="15">
        <f t="shared" si="1"/>
        <v>110</v>
      </c>
      <c r="L15" s="15">
        <v>0</v>
      </c>
    </row>
    <row r="16" spans="1:12" ht="16" thickBot="1" x14ac:dyDescent="0.25">
      <c r="A16" s="2"/>
      <c r="B16" s="2"/>
      <c r="C16" s="2"/>
      <c r="D16" s="2"/>
      <c r="E16" s="2" t="s">
        <v>19</v>
      </c>
      <c r="F16" s="16">
        <v>698.33</v>
      </c>
      <c r="G16" s="16">
        <v>1000</v>
      </c>
      <c r="H16" s="16">
        <f t="shared" si="0"/>
        <v>-301.67</v>
      </c>
      <c r="I16" s="16">
        <v>3957.38</v>
      </c>
      <c r="J16" s="16">
        <v>5000</v>
      </c>
      <c r="K16" s="16">
        <f t="shared" si="1"/>
        <v>-1042.6199999999999</v>
      </c>
      <c r="L16" s="16">
        <v>13000</v>
      </c>
    </row>
    <row r="17" spans="1:12" x14ac:dyDescent="0.2">
      <c r="A17" s="2"/>
      <c r="B17" s="2"/>
      <c r="C17" s="2"/>
      <c r="D17" s="2" t="s">
        <v>20</v>
      </c>
      <c r="E17" s="2"/>
      <c r="F17" s="15">
        <f>ROUND(SUM(F7:F16),5)</f>
        <v>36308.33</v>
      </c>
      <c r="G17" s="15">
        <f>ROUND(SUM(G7:G16),5)</f>
        <v>68657</v>
      </c>
      <c r="H17" s="15">
        <f t="shared" si="0"/>
        <v>-32348.67</v>
      </c>
      <c r="I17" s="15">
        <f>ROUND(SUM(I7:I16),5)</f>
        <v>397163.35</v>
      </c>
      <c r="J17" s="15">
        <f>ROUND(SUM(J7:J16),5)</f>
        <v>262203</v>
      </c>
      <c r="K17" s="15">
        <f t="shared" si="1"/>
        <v>134960.35</v>
      </c>
      <c r="L17" s="15">
        <f>ROUND(SUM(L7:L16),5)</f>
        <v>893410</v>
      </c>
    </row>
    <row r="18" spans="1:12" x14ac:dyDescent="0.2">
      <c r="A18" s="2"/>
      <c r="B18" s="2"/>
      <c r="C18" s="2"/>
      <c r="D18" s="2" t="s">
        <v>21</v>
      </c>
      <c r="E18" s="2"/>
      <c r="F18" s="15"/>
      <c r="G18" s="15"/>
      <c r="H18" s="15"/>
      <c r="I18" s="15"/>
      <c r="J18" s="15"/>
      <c r="K18" s="15"/>
      <c r="L18" s="15"/>
    </row>
    <row r="19" spans="1:12" x14ac:dyDescent="0.2">
      <c r="A19" s="2"/>
      <c r="B19" s="2"/>
      <c r="C19" s="2"/>
      <c r="D19" s="2"/>
      <c r="E19" s="2" t="s">
        <v>22</v>
      </c>
      <c r="F19" s="15">
        <v>30447.33</v>
      </c>
      <c r="G19" s="15">
        <v>0</v>
      </c>
      <c r="H19" s="15">
        <f t="shared" ref="H19:H25" si="2">ROUND((F19-G19),5)</f>
        <v>30447.33</v>
      </c>
      <c r="I19" s="15">
        <v>30763.87</v>
      </c>
      <c r="J19" s="15">
        <v>0</v>
      </c>
      <c r="K19" s="15">
        <f t="shared" ref="K19:K25" si="3">ROUND((I19-J19),5)</f>
        <v>30763.87</v>
      </c>
      <c r="L19" s="15">
        <v>116000</v>
      </c>
    </row>
    <row r="20" spans="1:12" x14ac:dyDescent="0.2">
      <c r="A20" s="2"/>
      <c r="B20" s="2"/>
      <c r="C20" s="2"/>
      <c r="D20" s="2"/>
      <c r="E20" s="2" t="s">
        <v>23</v>
      </c>
      <c r="F20" s="15">
        <v>0</v>
      </c>
      <c r="G20" s="15">
        <v>0</v>
      </c>
      <c r="H20" s="15">
        <f t="shared" si="2"/>
        <v>0</v>
      </c>
      <c r="I20" s="15">
        <v>69.23</v>
      </c>
      <c r="J20" s="15">
        <v>0</v>
      </c>
      <c r="K20" s="15">
        <f t="shared" si="3"/>
        <v>69.23</v>
      </c>
      <c r="L20" s="15">
        <v>330000</v>
      </c>
    </row>
    <row r="21" spans="1:12" x14ac:dyDescent="0.2">
      <c r="A21" s="2"/>
      <c r="B21" s="2"/>
      <c r="C21" s="2"/>
      <c r="D21" s="2"/>
      <c r="E21" s="2" t="s">
        <v>24</v>
      </c>
      <c r="F21" s="15">
        <v>0</v>
      </c>
      <c r="G21" s="15">
        <v>0</v>
      </c>
      <c r="H21" s="15">
        <f t="shared" si="2"/>
        <v>0</v>
      </c>
      <c r="I21" s="15">
        <v>228.02</v>
      </c>
      <c r="J21" s="15">
        <v>0</v>
      </c>
      <c r="K21" s="15">
        <f t="shared" si="3"/>
        <v>228.02</v>
      </c>
      <c r="L21" s="15">
        <v>76000</v>
      </c>
    </row>
    <row r="22" spans="1:12" x14ac:dyDescent="0.2">
      <c r="A22" s="2"/>
      <c r="B22" s="2"/>
      <c r="C22" s="2"/>
      <c r="D22" s="2"/>
      <c r="E22" s="2" t="s">
        <v>25</v>
      </c>
      <c r="F22" s="15">
        <v>0</v>
      </c>
      <c r="G22" s="15">
        <v>0</v>
      </c>
      <c r="H22" s="15">
        <f t="shared" si="2"/>
        <v>0</v>
      </c>
      <c r="I22" s="15">
        <v>7675.45</v>
      </c>
      <c r="J22" s="15">
        <v>7000</v>
      </c>
      <c r="K22" s="15">
        <f t="shared" si="3"/>
        <v>675.45</v>
      </c>
      <c r="L22" s="15">
        <v>7000</v>
      </c>
    </row>
    <row r="23" spans="1:12" ht="16" thickBot="1" x14ac:dyDescent="0.25">
      <c r="A23" s="2"/>
      <c r="B23" s="2"/>
      <c r="C23" s="2"/>
      <c r="D23" s="2"/>
      <c r="E23" s="2" t="s">
        <v>26</v>
      </c>
      <c r="F23" s="17">
        <v>3995.2</v>
      </c>
      <c r="G23" s="17">
        <v>0</v>
      </c>
      <c r="H23" s="17">
        <f t="shared" si="2"/>
        <v>3995.2</v>
      </c>
      <c r="I23" s="17">
        <v>5215.88</v>
      </c>
      <c r="J23" s="17">
        <v>0</v>
      </c>
      <c r="K23" s="17">
        <f t="shared" si="3"/>
        <v>5215.88</v>
      </c>
      <c r="L23" s="17">
        <v>5000</v>
      </c>
    </row>
    <row r="24" spans="1:12" ht="16" thickBot="1" x14ac:dyDescent="0.25">
      <c r="A24" s="2"/>
      <c r="B24" s="2"/>
      <c r="C24" s="2"/>
      <c r="D24" s="2" t="s">
        <v>27</v>
      </c>
      <c r="E24" s="2"/>
      <c r="F24" s="18">
        <f>ROUND(SUM(F18:F23),5)</f>
        <v>34442.53</v>
      </c>
      <c r="G24" s="18">
        <f>ROUND(SUM(G18:G23),5)</f>
        <v>0</v>
      </c>
      <c r="H24" s="18">
        <f t="shared" si="2"/>
        <v>34442.53</v>
      </c>
      <c r="I24" s="18">
        <f>ROUND(SUM(I18:I23),5)</f>
        <v>43952.45</v>
      </c>
      <c r="J24" s="18">
        <f>ROUND(SUM(J18:J23),5)</f>
        <v>7000</v>
      </c>
      <c r="K24" s="18">
        <f t="shared" si="3"/>
        <v>36952.449999999997</v>
      </c>
      <c r="L24" s="18">
        <f>ROUND(SUM(L18:L23),5)</f>
        <v>534000</v>
      </c>
    </row>
    <row r="25" spans="1:12" x14ac:dyDescent="0.2">
      <c r="A25" s="2"/>
      <c r="B25" s="2"/>
      <c r="C25" s="2" t="s">
        <v>28</v>
      </c>
      <c r="D25" s="2"/>
      <c r="E25" s="2"/>
      <c r="F25" s="15">
        <f>ROUND(F17-F24,5)</f>
        <v>1865.8</v>
      </c>
      <c r="G25" s="15">
        <f>ROUND(G17-G24,5)</f>
        <v>68657</v>
      </c>
      <c r="H25" s="15">
        <f t="shared" si="2"/>
        <v>-66791.199999999997</v>
      </c>
      <c r="I25" s="15">
        <f>ROUND(I17-I24,5)</f>
        <v>353210.9</v>
      </c>
      <c r="J25" s="15">
        <f>ROUND(J17-J24,5)</f>
        <v>255203</v>
      </c>
      <c r="K25" s="15">
        <f t="shared" si="3"/>
        <v>98007.9</v>
      </c>
      <c r="L25" s="15">
        <f>ROUND(L17-L24,5)</f>
        <v>359410</v>
      </c>
    </row>
    <row r="26" spans="1:12" x14ac:dyDescent="0.2">
      <c r="A26" s="2"/>
      <c r="B26" s="2"/>
      <c r="C26" s="2"/>
      <c r="D26" s="2" t="s">
        <v>29</v>
      </c>
      <c r="E26" s="2"/>
      <c r="F26" s="15"/>
      <c r="G26" s="15"/>
      <c r="H26" s="15"/>
      <c r="I26" s="15"/>
      <c r="J26" s="15"/>
      <c r="K26" s="15"/>
      <c r="L26" s="15"/>
    </row>
    <row r="27" spans="1:12" x14ac:dyDescent="0.2">
      <c r="A27" s="2"/>
      <c r="B27" s="2"/>
      <c r="C27" s="2"/>
      <c r="D27" s="2"/>
      <c r="E27" s="2" t="s">
        <v>30</v>
      </c>
      <c r="F27" s="15">
        <v>0</v>
      </c>
      <c r="G27" s="15">
        <v>420</v>
      </c>
      <c r="H27" s="15">
        <f t="shared" ref="H27:H48" si="4">ROUND((F27-G27),5)</f>
        <v>-420</v>
      </c>
      <c r="I27" s="15">
        <v>2055.11</v>
      </c>
      <c r="J27" s="15">
        <v>2100</v>
      </c>
      <c r="K27" s="15">
        <f t="shared" ref="K27:K48" si="5">ROUND((I27-J27),5)</f>
        <v>-44.89</v>
      </c>
      <c r="L27" s="15">
        <v>5000</v>
      </c>
    </row>
    <row r="28" spans="1:12" x14ac:dyDescent="0.2">
      <c r="A28" s="2"/>
      <c r="B28" s="2"/>
      <c r="C28" s="2"/>
      <c r="D28" s="2"/>
      <c r="E28" s="2" t="s">
        <v>31</v>
      </c>
      <c r="F28" s="15">
        <v>0</v>
      </c>
      <c r="G28" s="15">
        <v>500</v>
      </c>
      <c r="H28" s="15">
        <f t="shared" si="4"/>
        <v>-500</v>
      </c>
      <c r="I28" s="15">
        <v>0</v>
      </c>
      <c r="J28" s="15">
        <v>2500</v>
      </c>
      <c r="K28" s="15">
        <f t="shared" si="5"/>
        <v>-2500</v>
      </c>
      <c r="L28" s="15">
        <v>6000</v>
      </c>
    </row>
    <row r="29" spans="1:12" x14ac:dyDescent="0.2">
      <c r="A29" s="2"/>
      <c r="B29" s="2"/>
      <c r="C29" s="2"/>
      <c r="D29" s="2"/>
      <c r="E29" s="2" t="s">
        <v>32</v>
      </c>
      <c r="F29" s="15">
        <v>1429.98</v>
      </c>
      <c r="G29" s="15">
        <v>585</v>
      </c>
      <c r="H29" s="15">
        <f t="shared" si="4"/>
        <v>844.98</v>
      </c>
      <c r="I29" s="15">
        <v>4673.4799999999996</v>
      </c>
      <c r="J29" s="15">
        <v>2905</v>
      </c>
      <c r="K29" s="15">
        <f t="shared" si="5"/>
        <v>1768.48</v>
      </c>
      <c r="L29" s="15">
        <v>7000</v>
      </c>
    </row>
    <row r="30" spans="1:12" x14ac:dyDescent="0.2">
      <c r="A30" s="2"/>
      <c r="B30" s="2"/>
      <c r="C30" s="2"/>
      <c r="D30" s="2"/>
      <c r="E30" s="2" t="s">
        <v>33</v>
      </c>
      <c r="F30" s="15">
        <v>0</v>
      </c>
      <c r="G30" s="15">
        <v>0</v>
      </c>
      <c r="H30" s="15">
        <f t="shared" si="4"/>
        <v>0</v>
      </c>
      <c r="I30" s="15">
        <v>4242.0200000000004</v>
      </c>
      <c r="J30" s="15">
        <v>0</v>
      </c>
      <c r="K30" s="15">
        <f t="shared" si="5"/>
        <v>4242.0200000000004</v>
      </c>
      <c r="L30" s="15">
        <v>7100</v>
      </c>
    </row>
    <row r="31" spans="1:12" x14ac:dyDescent="0.2">
      <c r="A31" s="2"/>
      <c r="B31" s="2"/>
      <c r="C31" s="2"/>
      <c r="D31" s="2"/>
      <c r="E31" s="2" t="s">
        <v>34</v>
      </c>
      <c r="F31" s="15">
        <v>20.74</v>
      </c>
      <c r="G31" s="15">
        <v>20</v>
      </c>
      <c r="H31" s="15">
        <f t="shared" si="4"/>
        <v>0.74</v>
      </c>
      <c r="I31" s="15">
        <v>5.48</v>
      </c>
      <c r="J31" s="15">
        <v>100</v>
      </c>
      <c r="K31" s="15">
        <f t="shared" si="5"/>
        <v>-94.52</v>
      </c>
      <c r="L31" s="15">
        <v>2500</v>
      </c>
    </row>
    <row r="32" spans="1:12" x14ac:dyDescent="0.2">
      <c r="A32" s="2"/>
      <c r="B32" s="2"/>
      <c r="C32" s="2"/>
      <c r="D32" s="2"/>
      <c r="E32" s="2" t="s">
        <v>35</v>
      </c>
      <c r="F32" s="15">
        <v>1012.75</v>
      </c>
      <c r="G32" s="15">
        <v>1670</v>
      </c>
      <c r="H32" s="15">
        <f t="shared" si="4"/>
        <v>-657.25</v>
      </c>
      <c r="I32" s="15">
        <v>5104.18</v>
      </c>
      <c r="J32" s="15">
        <v>8310</v>
      </c>
      <c r="K32" s="15">
        <f t="shared" si="5"/>
        <v>-3205.82</v>
      </c>
      <c r="L32" s="15">
        <v>20000</v>
      </c>
    </row>
    <row r="33" spans="1:12" x14ac:dyDescent="0.2">
      <c r="A33" s="2"/>
      <c r="B33" s="2"/>
      <c r="C33" s="2"/>
      <c r="D33" s="2"/>
      <c r="E33" s="2" t="s">
        <v>36</v>
      </c>
      <c r="F33" s="15">
        <v>0</v>
      </c>
      <c r="G33" s="15">
        <v>0</v>
      </c>
      <c r="H33" s="15">
        <f t="shared" si="4"/>
        <v>0</v>
      </c>
      <c r="I33" s="15">
        <v>650.88</v>
      </c>
      <c r="J33" s="15">
        <v>0</v>
      </c>
      <c r="K33" s="15">
        <f t="shared" si="5"/>
        <v>650.88</v>
      </c>
      <c r="L33" s="15">
        <v>450</v>
      </c>
    </row>
    <row r="34" spans="1:12" x14ac:dyDescent="0.2">
      <c r="A34" s="2"/>
      <c r="B34" s="2"/>
      <c r="C34" s="2"/>
      <c r="D34" s="2"/>
      <c r="E34" s="2" t="s">
        <v>37</v>
      </c>
      <c r="F34" s="15">
        <v>173.23</v>
      </c>
      <c r="G34" s="15">
        <v>260</v>
      </c>
      <c r="H34" s="15">
        <f t="shared" si="4"/>
        <v>-86.77</v>
      </c>
      <c r="I34" s="15">
        <v>1310.6300000000001</v>
      </c>
      <c r="J34" s="15">
        <v>1280</v>
      </c>
      <c r="K34" s="15">
        <f t="shared" si="5"/>
        <v>30.63</v>
      </c>
      <c r="L34" s="15">
        <v>3100</v>
      </c>
    </row>
    <row r="35" spans="1:12" x14ac:dyDescent="0.2">
      <c r="A35" s="2"/>
      <c r="B35" s="2"/>
      <c r="C35" s="2"/>
      <c r="D35" s="2"/>
      <c r="E35" s="2" t="s">
        <v>38</v>
      </c>
      <c r="F35" s="15">
        <v>0</v>
      </c>
      <c r="G35" s="15">
        <v>167</v>
      </c>
      <c r="H35" s="15">
        <f t="shared" si="4"/>
        <v>-167</v>
      </c>
      <c r="I35" s="15">
        <v>887.36</v>
      </c>
      <c r="J35" s="15">
        <v>831</v>
      </c>
      <c r="K35" s="15">
        <f t="shared" si="5"/>
        <v>56.36</v>
      </c>
      <c r="L35" s="15">
        <v>2000</v>
      </c>
    </row>
    <row r="36" spans="1:12" x14ac:dyDescent="0.2">
      <c r="A36" s="2"/>
      <c r="B36" s="2"/>
      <c r="C36" s="2"/>
      <c r="D36" s="2"/>
      <c r="E36" s="2" t="s">
        <v>39</v>
      </c>
      <c r="F36" s="15">
        <v>0</v>
      </c>
      <c r="G36" s="15">
        <v>0</v>
      </c>
      <c r="H36" s="15">
        <f t="shared" si="4"/>
        <v>0</v>
      </c>
      <c r="I36" s="15">
        <v>0</v>
      </c>
      <c r="J36" s="15">
        <v>0</v>
      </c>
      <c r="K36" s="15">
        <f t="shared" si="5"/>
        <v>0</v>
      </c>
      <c r="L36" s="15">
        <v>350</v>
      </c>
    </row>
    <row r="37" spans="1:12" x14ac:dyDescent="0.2">
      <c r="A37" s="2"/>
      <c r="B37" s="2"/>
      <c r="C37" s="2"/>
      <c r="D37" s="2"/>
      <c r="E37" s="2" t="s">
        <v>40</v>
      </c>
      <c r="F37" s="15">
        <v>4122.04</v>
      </c>
      <c r="G37" s="15">
        <v>3340</v>
      </c>
      <c r="H37" s="15">
        <f t="shared" si="4"/>
        <v>782.04</v>
      </c>
      <c r="I37" s="15">
        <v>12254.04</v>
      </c>
      <c r="J37" s="15">
        <v>27360</v>
      </c>
      <c r="K37" s="15">
        <f t="shared" si="5"/>
        <v>-15105.96</v>
      </c>
      <c r="L37" s="15">
        <v>55600</v>
      </c>
    </row>
    <row r="38" spans="1:12" x14ac:dyDescent="0.2">
      <c r="A38" s="2"/>
      <c r="B38" s="2"/>
      <c r="C38" s="2"/>
      <c r="D38" s="2"/>
      <c r="E38" s="2" t="s">
        <v>41</v>
      </c>
      <c r="F38" s="15">
        <v>0</v>
      </c>
      <c r="G38" s="15">
        <v>55</v>
      </c>
      <c r="H38" s="15">
        <f t="shared" si="4"/>
        <v>-55</v>
      </c>
      <c r="I38" s="15">
        <v>442.81</v>
      </c>
      <c r="J38" s="15">
        <v>265</v>
      </c>
      <c r="K38" s="15">
        <f t="shared" si="5"/>
        <v>177.81</v>
      </c>
      <c r="L38" s="15">
        <v>650</v>
      </c>
    </row>
    <row r="39" spans="1:12" x14ac:dyDescent="0.2">
      <c r="A39" s="2"/>
      <c r="B39" s="2"/>
      <c r="C39" s="2"/>
      <c r="D39" s="2"/>
      <c r="E39" s="2" t="s">
        <v>42</v>
      </c>
      <c r="F39" s="15">
        <v>354.02</v>
      </c>
      <c r="G39" s="15">
        <v>1250</v>
      </c>
      <c r="H39" s="15">
        <f t="shared" si="4"/>
        <v>-895.98</v>
      </c>
      <c r="I39" s="15">
        <v>9339.18</v>
      </c>
      <c r="J39" s="15">
        <v>6250</v>
      </c>
      <c r="K39" s="15">
        <f t="shared" si="5"/>
        <v>3089.18</v>
      </c>
      <c r="L39" s="15">
        <v>15000</v>
      </c>
    </row>
    <row r="40" spans="1:12" x14ac:dyDescent="0.2">
      <c r="A40" s="2"/>
      <c r="B40" s="2"/>
      <c r="C40" s="2"/>
      <c r="D40" s="2"/>
      <c r="E40" s="2" t="s">
        <v>43</v>
      </c>
      <c r="F40" s="15">
        <v>353.09</v>
      </c>
      <c r="G40" s="15">
        <v>0</v>
      </c>
      <c r="H40" s="15">
        <f t="shared" si="4"/>
        <v>353.09</v>
      </c>
      <c r="I40" s="15">
        <v>1765.45</v>
      </c>
      <c r="J40" s="15">
        <v>0</v>
      </c>
      <c r="K40" s="15">
        <f t="shared" si="5"/>
        <v>1765.45</v>
      </c>
      <c r="L40" s="15">
        <v>0</v>
      </c>
    </row>
    <row r="41" spans="1:12" x14ac:dyDescent="0.2">
      <c r="A41" s="2"/>
      <c r="B41" s="2"/>
      <c r="C41" s="2"/>
      <c r="D41" s="2"/>
      <c r="E41" s="2" t="s">
        <v>44</v>
      </c>
      <c r="F41" s="15">
        <v>22813.9</v>
      </c>
      <c r="G41" s="15">
        <v>27125</v>
      </c>
      <c r="H41" s="15">
        <f t="shared" si="4"/>
        <v>-4311.1000000000004</v>
      </c>
      <c r="I41" s="15">
        <v>120158.97</v>
      </c>
      <c r="J41" s="15">
        <v>135625</v>
      </c>
      <c r="K41" s="15">
        <f t="shared" si="5"/>
        <v>-15466.03</v>
      </c>
      <c r="L41" s="15">
        <v>325500</v>
      </c>
    </row>
    <row r="42" spans="1:12" x14ac:dyDescent="0.2">
      <c r="A42" s="2"/>
      <c r="B42" s="2"/>
      <c r="C42" s="2"/>
      <c r="D42" s="2"/>
      <c r="E42" s="2" t="s">
        <v>45</v>
      </c>
      <c r="F42" s="15">
        <v>1756.66</v>
      </c>
      <c r="G42" s="15">
        <v>0</v>
      </c>
      <c r="H42" s="15">
        <f t="shared" si="4"/>
        <v>1756.66</v>
      </c>
      <c r="I42" s="15">
        <v>9289.64</v>
      </c>
      <c r="J42" s="15">
        <v>0</v>
      </c>
      <c r="K42" s="15">
        <f t="shared" si="5"/>
        <v>9289.64</v>
      </c>
      <c r="L42" s="15">
        <v>0</v>
      </c>
    </row>
    <row r="43" spans="1:12" x14ac:dyDescent="0.2">
      <c r="A43" s="2"/>
      <c r="B43" s="2"/>
      <c r="C43" s="2"/>
      <c r="D43" s="2"/>
      <c r="E43" s="2" t="s">
        <v>46</v>
      </c>
      <c r="F43" s="15">
        <v>2039.84</v>
      </c>
      <c r="G43" s="15">
        <v>1750</v>
      </c>
      <c r="H43" s="15">
        <f t="shared" si="4"/>
        <v>289.83999999999997</v>
      </c>
      <c r="I43" s="15">
        <v>7283.59</v>
      </c>
      <c r="J43" s="15">
        <v>8750</v>
      </c>
      <c r="K43" s="15">
        <f t="shared" si="5"/>
        <v>-1466.41</v>
      </c>
      <c r="L43" s="15">
        <v>21000</v>
      </c>
    </row>
    <row r="44" spans="1:12" x14ac:dyDescent="0.2">
      <c r="A44" s="2"/>
      <c r="B44" s="2"/>
      <c r="C44" s="2"/>
      <c r="D44" s="2"/>
      <c r="E44" s="2" t="s">
        <v>47</v>
      </c>
      <c r="F44" s="15">
        <v>1366.67</v>
      </c>
      <c r="G44" s="15">
        <v>1958</v>
      </c>
      <c r="H44" s="15">
        <f t="shared" si="4"/>
        <v>-591.33000000000004</v>
      </c>
      <c r="I44" s="15">
        <v>6202.09</v>
      </c>
      <c r="J44" s="15">
        <v>9794</v>
      </c>
      <c r="K44" s="15">
        <f t="shared" si="5"/>
        <v>-3591.91</v>
      </c>
      <c r="L44" s="15">
        <v>23500</v>
      </c>
    </row>
    <row r="45" spans="1:12" ht="16" thickBot="1" x14ac:dyDescent="0.25">
      <c r="A45" s="2"/>
      <c r="B45" s="2"/>
      <c r="C45" s="2"/>
      <c r="D45" s="2"/>
      <c r="E45" s="2" t="s">
        <v>48</v>
      </c>
      <c r="F45" s="17">
        <v>76.319999999999993</v>
      </c>
      <c r="G45" s="17">
        <v>90</v>
      </c>
      <c r="H45" s="17">
        <f t="shared" si="4"/>
        <v>-13.68</v>
      </c>
      <c r="I45" s="17">
        <v>530.13</v>
      </c>
      <c r="J45" s="17">
        <v>470</v>
      </c>
      <c r="K45" s="17">
        <f t="shared" si="5"/>
        <v>60.13</v>
      </c>
      <c r="L45" s="17">
        <v>1100</v>
      </c>
    </row>
    <row r="46" spans="1:12" ht="16" thickBot="1" x14ac:dyDescent="0.25">
      <c r="A46" s="2"/>
      <c r="B46" s="2"/>
      <c r="C46" s="2"/>
      <c r="D46" s="2" t="s">
        <v>49</v>
      </c>
      <c r="E46" s="2"/>
      <c r="F46" s="19">
        <f>ROUND(SUM(F26:F45),5)</f>
        <v>35519.24</v>
      </c>
      <c r="G46" s="19">
        <f>ROUND(SUM(G26:G45),5)</f>
        <v>39190</v>
      </c>
      <c r="H46" s="19">
        <f t="shared" si="4"/>
        <v>-3670.76</v>
      </c>
      <c r="I46" s="19">
        <f>ROUND(SUM(I26:I45),5)</f>
        <v>186195.04</v>
      </c>
      <c r="J46" s="19">
        <f>ROUND(SUM(J26:J45),5)</f>
        <v>206540</v>
      </c>
      <c r="K46" s="19">
        <f t="shared" si="5"/>
        <v>-20344.96</v>
      </c>
      <c r="L46" s="19">
        <f>ROUND(SUM(L26:L45),5)</f>
        <v>495850</v>
      </c>
    </row>
    <row r="47" spans="1:12" ht="16" thickBot="1" x14ac:dyDescent="0.25">
      <c r="A47" s="2"/>
      <c r="B47" s="2" t="s">
        <v>50</v>
      </c>
      <c r="C47" s="2"/>
      <c r="D47" s="2"/>
      <c r="E47" s="2"/>
      <c r="F47" s="19">
        <f>ROUND(F6+F25-F46,5)</f>
        <v>-33653.440000000002</v>
      </c>
      <c r="G47" s="19">
        <f>ROUND(G6+G25-G46,5)</f>
        <v>29467</v>
      </c>
      <c r="H47" s="19">
        <f t="shared" si="4"/>
        <v>-63120.44</v>
      </c>
      <c r="I47" s="19">
        <f>ROUND(I6+I25-I46,5)</f>
        <v>167015.85999999999</v>
      </c>
      <c r="J47" s="19">
        <f>ROUND(J6+J25-J46,5)</f>
        <v>48663</v>
      </c>
      <c r="K47" s="19">
        <f t="shared" si="5"/>
        <v>118352.86</v>
      </c>
      <c r="L47" s="19">
        <f>ROUND(L6+L25-L46,5)</f>
        <v>-136440</v>
      </c>
    </row>
    <row r="48" spans="1:12" s="8" customFormat="1" ht="12" thickBot="1" x14ac:dyDescent="0.2">
      <c r="A48" s="2" t="s">
        <v>51</v>
      </c>
      <c r="B48" s="2"/>
      <c r="C48" s="2"/>
      <c r="D48" s="2"/>
      <c r="E48" s="2"/>
      <c r="F48" s="20">
        <f>F47</f>
        <v>-33653.440000000002</v>
      </c>
      <c r="G48" s="20">
        <f>G47</f>
        <v>29467</v>
      </c>
      <c r="H48" s="20">
        <f t="shared" si="4"/>
        <v>-63120.44</v>
      </c>
      <c r="I48" s="20">
        <f>I47</f>
        <v>167015.85999999999</v>
      </c>
      <c r="J48" s="20">
        <f>J47</f>
        <v>48663</v>
      </c>
      <c r="K48" s="20">
        <f t="shared" si="5"/>
        <v>118352.86</v>
      </c>
      <c r="L48" s="20">
        <f>L47</f>
        <v>-136440</v>
      </c>
    </row>
    <row r="49" spans="5:5" ht="16" thickTop="1" x14ac:dyDescent="0.2"/>
    <row r="51" spans="5:5" x14ac:dyDescent="0.2">
      <c r="E51" s="8" t="s">
        <v>139</v>
      </c>
    </row>
  </sheetData>
  <pageMargins left="0.70866141732283472" right="0.70866141732283472" top="0.74803149606299213" bottom="0.74803149606299213" header="0.11811023622047245" footer="0.31496062992125984"/>
  <pageSetup scale="75" orientation="portrait" r:id="rId1"/>
  <headerFooter>
    <oddFooter>&amp;R&amp;"Arial,Bold"&amp;8 Page &amp;P of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D85F1-09A1-4456-8135-C24815B8201D}">
  <dimension ref="A1:G57"/>
  <sheetViews>
    <sheetView topLeftCell="A6" workbookViewId="0">
      <selection activeCell="G15" sqref="G15"/>
    </sheetView>
  </sheetViews>
  <sheetFormatPr baseColWidth="10" defaultColWidth="8.83203125" defaultRowHeight="15" x14ac:dyDescent="0.2"/>
  <cols>
    <col min="1" max="4" width="3" style="8" customWidth="1"/>
    <col min="5" max="5" width="30" style="8" customWidth="1"/>
    <col min="6" max="6" width="12.33203125" bestFit="1" customWidth="1"/>
    <col min="7" max="7" width="26.1640625" bestFit="1" customWidth="1"/>
  </cols>
  <sheetData>
    <row r="1" spans="1:7" ht="16" x14ac:dyDescent="0.2">
      <c r="A1" s="22" t="s">
        <v>0</v>
      </c>
      <c r="B1" s="23"/>
      <c r="C1" s="23"/>
      <c r="D1" s="23"/>
      <c r="E1" s="23"/>
      <c r="F1" s="9"/>
    </row>
    <row r="2" spans="1:7" ht="18" x14ac:dyDescent="0.2">
      <c r="A2" s="24" t="s">
        <v>53</v>
      </c>
      <c r="B2" s="23"/>
      <c r="C2" s="23"/>
      <c r="D2" s="23"/>
      <c r="E2" s="23"/>
      <c r="F2" s="25"/>
    </row>
    <row r="3" spans="1:7" x14ac:dyDescent="0.2">
      <c r="A3" s="26" t="s">
        <v>54</v>
      </c>
      <c r="B3" s="23"/>
      <c r="C3" s="23"/>
      <c r="D3" s="23"/>
      <c r="E3" s="23"/>
      <c r="F3" s="9" t="s">
        <v>2</v>
      </c>
    </row>
    <row r="4" spans="1:7" ht="16" thickBot="1" x14ac:dyDescent="0.25">
      <c r="A4" s="10"/>
      <c r="B4" s="10"/>
      <c r="C4" s="10"/>
      <c r="D4" s="10"/>
      <c r="E4" s="10"/>
      <c r="F4" s="27" t="s">
        <v>55</v>
      </c>
    </row>
    <row r="5" spans="1:7" ht="16" thickTop="1" x14ac:dyDescent="0.2">
      <c r="A5" s="2" t="s">
        <v>56</v>
      </c>
      <c r="B5" s="2"/>
      <c r="C5" s="2"/>
      <c r="D5" s="2"/>
      <c r="E5" s="2"/>
      <c r="F5" s="7"/>
    </row>
    <row r="6" spans="1:7" x14ac:dyDescent="0.2">
      <c r="A6" s="2"/>
      <c r="B6" s="2" t="s">
        <v>57</v>
      </c>
      <c r="C6" s="2"/>
      <c r="D6" s="2"/>
      <c r="E6" s="2"/>
      <c r="F6" s="7"/>
    </row>
    <row r="7" spans="1:7" x14ac:dyDescent="0.2">
      <c r="A7" s="2"/>
      <c r="B7" s="2"/>
      <c r="C7" s="2" t="s">
        <v>58</v>
      </c>
      <c r="D7" s="2"/>
      <c r="E7" s="2"/>
      <c r="F7" s="28"/>
    </row>
    <row r="8" spans="1:7" x14ac:dyDescent="0.2">
      <c r="A8" s="2"/>
      <c r="B8" s="2"/>
      <c r="C8" s="2"/>
      <c r="D8" s="2" t="s">
        <v>59</v>
      </c>
      <c r="E8" s="2"/>
      <c r="F8" s="28">
        <v>133795.1</v>
      </c>
    </row>
    <row r="9" spans="1:7" x14ac:dyDescent="0.2">
      <c r="A9" s="2"/>
      <c r="B9" s="2"/>
      <c r="C9" s="2"/>
      <c r="D9" s="2" t="s">
        <v>60</v>
      </c>
      <c r="E9" s="2"/>
      <c r="F9" s="28">
        <v>194.08</v>
      </c>
    </row>
    <row r="10" spans="1:7" x14ac:dyDescent="0.2">
      <c r="A10" s="2"/>
      <c r="B10" s="2"/>
      <c r="C10" s="2"/>
      <c r="D10" s="2" t="s">
        <v>61</v>
      </c>
      <c r="E10" s="2"/>
      <c r="F10" s="28">
        <v>204369.58</v>
      </c>
    </row>
    <row r="11" spans="1:7" ht="16" thickBot="1" x14ac:dyDescent="0.25">
      <c r="A11" s="2"/>
      <c r="B11" s="2"/>
      <c r="C11" s="2"/>
      <c r="D11" s="2" t="s">
        <v>62</v>
      </c>
      <c r="E11" s="2"/>
      <c r="F11" s="29">
        <v>114.16</v>
      </c>
    </row>
    <row r="12" spans="1:7" x14ac:dyDescent="0.2">
      <c r="A12" s="2"/>
      <c r="B12" s="2"/>
      <c r="C12" s="2" t="s">
        <v>63</v>
      </c>
      <c r="D12" s="2"/>
      <c r="E12" s="2"/>
      <c r="F12" s="28">
        <f>ROUND(SUM(F7:F11),5)</f>
        <v>338472.92</v>
      </c>
    </row>
    <row r="13" spans="1:7" x14ac:dyDescent="0.2">
      <c r="A13" s="2"/>
      <c r="B13" s="2"/>
      <c r="C13" s="2" t="s">
        <v>64</v>
      </c>
      <c r="D13" s="2"/>
      <c r="E13" s="2"/>
      <c r="F13" s="28"/>
    </row>
    <row r="14" spans="1:7" ht="16" thickBot="1" x14ac:dyDescent="0.25">
      <c r="A14" s="2"/>
      <c r="B14" s="2"/>
      <c r="C14" s="2"/>
      <c r="D14" s="2" t="s">
        <v>65</v>
      </c>
      <c r="E14" s="2"/>
      <c r="F14" s="29">
        <v>43000</v>
      </c>
      <c r="G14" t="s">
        <v>138</v>
      </c>
    </row>
    <row r="15" spans="1:7" x14ac:dyDescent="0.2">
      <c r="A15" s="2"/>
      <c r="B15" s="2"/>
      <c r="C15" s="2" t="s">
        <v>66</v>
      </c>
      <c r="D15" s="2"/>
      <c r="E15" s="2"/>
      <c r="F15" s="28">
        <f>ROUND(SUM(F13:F14),5)</f>
        <v>43000</v>
      </c>
    </row>
    <row r="16" spans="1:7" x14ac:dyDescent="0.2">
      <c r="A16" s="2"/>
      <c r="B16" s="2"/>
      <c r="C16" s="2" t="s">
        <v>67</v>
      </c>
      <c r="D16" s="2"/>
      <c r="E16" s="2"/>
      <c r="F16" s="28"/>
    </row>
    <row r="17" spans="1:6" x14ac:dyDescent="0.2">
      <c r="A17" s="2"/>
      <c r="B17" s="2"/>
      <c r="C17" s="2"/>
      <c r="D17" s="2" t="s">
        <v>68</v>
      </c>
      <c r="E17" s="2"/>
      <c r="F17" s="28">
        <v>150000</v>
      </c>
    </row>
    <row r="18" spans="1:6" x14ac:dyDescent="0.2">
      <c r="A18" s="2"/>
      <c r="B18" s="2"/>
      <c r="C18" s="2"/>
      <c r="D18" s="2" t="s">
        <v>69</v>
      </c>
      <c r="E18" s="2"/>
      <c r="F18" s="28">
        <v>2157.54</v>
      </c>
    </row>
    <row r="19" spans="1:6" x14ac:dyDescent="0.2">
      <c r="A19" s="2"/>
      <c r="B19" s="2"/>
      <c r="C19" s="2"/>
      <c r="D19" s="2" t="s">
        <v>70</v>
      </c>
      <c r="E19" s="2"/>
      <c r="F19" s="28">
        <v>17500</v>
      </c>
    </row>
    <row r="20" spans="1:6" x14ac:dyDescent="0.2">
      <c r="A20" s="2"/>
      <c r="B20" s="2"/>
      <c r="C20" s="2"/>
      <c r="D20" s="2" t="s">
        <v>71</v>
      </c>
      <c r="E20" s="2"/>
      <c r="F20" s="28">
        <v>306.39999999999998</v>
      </c>
    </row>
    <row r="21" spans="1:6" ht="16" thickBot="1" x14ac:dyDescent="0.25">
      <c r="A21" s="2"/>
      <c r="B21" s="2"/>
      <c r="C21" s="2"/>
      <c r="D21" s="2" t="s">
        <v>72</v>
      </c>
      <c r="E21" s="2"/>
      <c r="F21" s="28">
        <v>5884.74</v>
      </c>
    </row>
    <row r="22" spans="1:6" ht="16" thickBot="1" x14ac:dyDescent="0.25">
      <c r="A22" s="2"/>
      <c r="B22" s="2"/>
      <c r="C22" s="2" t="s">
        <v>73</v>
      </c>
      <c r="D22" s="2"/>
      <c r="E22" s="2"/>
      <c r="F22" s="30">
        <f>ROUND(SUM(F16:F21),5)</f>
        <v>175848.68</v>
      </c>
    </row>
    <row r="23" spans="1:6" x14ac:dyDescent="0.2">
      <c r="A23" s="2"/>
      <c r="B23" s="2" t="s">
        <v>74</v>
      </c>
      <c r="C23" s="2"/>
      <c r="D23" s="2"/>
      <c r="E23" s="2"/>
      <c r="F23" s="28">
        <f>ROUND(F6+F12+F15+F22,5)</f>
        <v>557321.6</v>
      </c>
    </row>
    <row r="24" spans="1:6" x14ac:dyDescent="0.2">
      <c r="A24" s="2"/>
      <c r="B24" s="2" t="s">
        <v>75</v>
      </c>
      <c r="C24" s="2"/>
      <c r="D24" s="2"/>
      <c r="E24" s="2"/>
      <c r="F24" s="28"/>
    </row>
    <row r="25" spans="1:6" x14ac:dyDescent="0.2">
      <c r="A25" s="2"/>
      <c r="B25" s="2"/>
      <c r="C25" s="2" t="s">
        <v>76</v>
      </c>
      <c r="D25" s="2"/>
      <c r="E25" s="2"/>
      <c r="F25" s="28">
        <v>36484.550000000003</v>
      </c>
    </row>
    <row r="26" spans="1:6" x14ac:dyDescent="0.2">
      <c r="A26" s="2"/>
      <c r="B26" s="2"/>
      <c r="C26" s="2" t="s">
        <v>77</v>
      </c>
      <c r="D26" s="2"/>
      <c r="E26" s="2"/>
      <c r="F26" s="28">
        <v>-20182.919999999998</v>
      </c>
    </row>
    <row r="27" spans="1:6" x14ac:dyDescent="0.2">
      <c r="A27" s="2"/>
      <c r="B27" s="2"/>
      <c r="C27" s="2" t="s">
        <v>78</v>
      </c>
      <c r="D27" s="2"/>
      <c r="E27" s="2"/>
      <c r="F27" s="28">
        <v>4252.5200000000004</v>
      </c>
    </row>
    <row r="28" spans="1:6" ht="16" thickBot="1" x14ac:dyDescent="0.25">
      <c r="A28" s="2"/>
      <c r="B28" s="2"/>
      <c r="C28" s="2" t="s">
        <v>79</v>
      </c>
      <c r="D28" s="2"/>
      <c r="E28" s="2"/>
      <c r="F28" s="28">
        <v>-1134.06</v>
      </c>
    </row>
    <row r="29" spans="1:6" ht="16" thickBot="1" x14ac:dyDescent="0.25">
      <c r="A29" s="2"/>
      <c r="B29" s="2" t="s">
        <v>80</v>
      </c>
      <c r="C29" s="2"/>
      <c r="D29" s="2"/>
      <c r="E29" s="2"/>
      <c r="F29" s="31">
        <f>ROUND(SUM(F24:F28),5)</f>
        <v>19420.09</v>
      </c>
    </row>
    <row r="30" spans="1:6" ht="16" thickBot="1" x14ac:dyDescent="0.25">
      <c r="A30" s="2" t="s">
        <v>81</v>
      </c>
      <c r="B30" s="2"/>
      <c r="C30" s="2"/>
      <c r="D30" s="2"/>
      <c r="E30" s="2"/>
      <c r="F30" s="32">
        <f>ROUND(F5+F23+F29,5)</f>
        <v>576741.68999999994</v>
      </c>
    </row>
    <row r="31" spans="1:6" ht="16" thickTop="1" x14ac:dyDescent="0.2">
      <c r="A31" s="2" t="s">
        <v>82</v>
      </c>
      <c r="B31" s="2"/>
      <c r="C31" s="2"/>
      <c r="D31" s="2"/>
      <c r="E31" s="2"/>
      <c r="F31" s="28"/>
    </row>
    <row r="32" spans="1:6" x14ac:dyDescent="0.2">
      <c r="A32" s="2"/>
      <c r="B32" s="2" t="s">
        <v>83</v>
      </c>
      <c r="C32" s="2"/>
      <c r="D32" s="2"/>
      <c r="E32" s="2"/>
      <c r="F32" s="28"/>
    </row>
    <row r="33" spans="1:7" x14ac:dyDescent="0.2">
      <c r="A33" s="2"/>
      <c r="B33" s="2"/>
      <c r="C33" s="2" t="s">
        <v>84</v>
      </c>
      <c r="D33" s="2"/>
      <c r="E33" s="2"/>
      <c r="F33" s="28"/>
    </row>
    <row r="34" spans="1:7" x14ac:dyDescent="0.2">
      <c r="A34" s="2"/>
      <c r="B34" s="2"/>
      <c r="C34" s="2"/>
      <c r="D34" s="2" t="s">
        <v>85</v>
      </c>
      <c r="E34" s="2"/>
      <c r="F34" s="28"/>
    </row>
    <row r="35" spans="1:7" ht="16" thickBot="1" x14ac:dyDescent="0.25">
      <c r="A35" s="2"/>
      <c r="B35" s="2"/>
      <c r="C35" s="2"/>
      <c r="D35" s="2"/>
      <c r="E35" s="2" t="s">
        <v>86</v>
      </c>
      <c r="F35" s="29">
        <v>39315.279999999999</v>
      </c>
      <c r="G35" t="s">
        <v>129</v>
      </c>
    </row>
    <row r="36" spans="1:7" x14ac:dyDescent="0.2">
      <c r="A36" s="2"/>
      <c r="B36" s="2"/>
      <c r="C36" s="2"/>
      <c r="D36" s="2" t="s">
        <v>87</v>
      </c>
      <c r="E36" s="2"/>
      <c r="F36" s="28">
        <f>ROUND(SUM(F34:F35),5)</f>
        <v>39315.279999999999</v>
      </c>
    </row>
    <row r="37" spans="1:7" x14ac:dyDescent="0.2">
      <c r="A37" s="2"/>
      <c r="B37" s="2"/>
      <c r="C37" s="2"/>
      <c r="D37" s="2" t="s">
        <v>88</v>
      </c>
      <c r="E37" s="2"/>
      <c r="F37" s="28"/>
    </row>
    <row r="38" spans="1:7" x14ac:dyDescent="0.2">
      <c r="A38" s="2"/>
      <c r="B38" s="2"/>
      <c r="C38" s="2"/>
      <c r="D38" s="2"/>
      <c r="E38" s="2" t="s">
        <v>89</v>
      </c>
      <c r="F38" s="28">
        <v>1464.43</v>
      </c>
    </row>
    <row r="39" spans="1:7" x14ac:dyDescent="0.2">
      <c r="A39" s="2"/>
      <c r="B39" s="2"/>
      <c r="C39" s="2"/>
      <c r="D39" s="2"/>
      <c r="E39" s="2" t="s">
        <v>90</v>
      </c>
      <c r="F39" s="28">
        <v>-18.41</v>
      </c>
    </row>
    <row r="40" spans="1:7" x14ac:dyDescent="0.2">
      <c r="A40" s="2"/>
      <c r="B40" s="2"/>
      <c r="C40" s="2"/>
      <c r="D40" s="2"/>
      <c r="E40" s="2" t="s">
        <v>91</v>
      </c>
      <c r="F40" s="28">
        <v>602.91</v>
      </c>
    </row>
    <row r="41" spans="1:7" ht="16" thickBot="1" x14ac:dyDescent="0.25">
      <c r="A41" s="2"/>
      <c r="B41" s="2"/>
      <c r="C41" s="2"/>
      <c r="D41" s="2"/>
      <c r="E41" s="2" t="s">
        <v>92</v>
      </c>
      <c r="F41" s="29">
        <v>51.51</v>
      </c>
    </row>
    <row r="42" spans="1:7" x14ac:dyDescent="0.2">
      <c r="A42" s="2"/>
      <c r="B42" s="2"/>
      <c r="C42" s="2"/>
      <c r="D42" s="2" t="s">
        <v>93</v>
      </c>
      <c r="E42" s="2"/>
      <c r="F42" s="28">
        <f>ROUND(SUM(F37:F41),5)</f>
        <v>2100.44</v>
      </c>
    </row>
    <row r="43" spans="1:7" x14ac:dyDescent="0.2">
      <c r="A43" s="2"/>
      <c r="B43" s="2"/>
      <c r="C43" s="2"/>
      <c r="D43" s="2" t="s">
        <v>94</v>
      </c>
      <c r="E43" s="2"/>
      <c r="F43" s="28"/>
    </row>
    <row r="44" spans="1:7" x14ac:dyDescent="0.2">
      <c r="A44" s="2"/>
      <c r="B44" s="2"/>
      <c r="C44" s="2"/>
      <c r="D44" s="2"/>
      <c r="E44" s="2" t="s">
        <v>95</v>
      </c>
      <c r="F44" s="28">
        <v>18509.05</v>
      </c>
    </row>
    <row r="45" spans="1:7" x14ac:dyDescent="0.2">
      <c r="A45" s="2"/>
      <c r="B45" s="2"/>
      <c r="C45" s="2"/>
      <c r="D45" s="2"/>
      <c r="E45" s="2" t="s">
        <v>96</v>
      </c>
      <c r="F45" s="28">
        <v>1605.26</v>
      </c>
    </row>
    <row r="46" spans="1:7" ht="16" thickBot="1" x14ac:dyDescent="0.25">
      <c r="A46" s="2"/>
      <c r="B46" s="2"/>
      <c r="C46" s="2"/>
      <c r="D46" s="2"/>
      <c r="E46" s="2" t="s">
        <v>97</v>
      </c>
      <c r="F46" s="28">
        <v>-1851.46</v>
      </c>
    </row>
    <row r="47" spans="1:7" ht="16" thickBot="1" x14ac:dyDescent="0.25">
      <c r="A47" s="2"/>
      <c r="B47" s="2"/>
      <c r="C47" s="2"/>
      <c r="D47" s="2" t="s">
        <v>98</v>
      </c>
      <c r="E47" s="2"/>
      <c r="F47" s="31">
        <f>ROUND(SUM(F43:F46),5)</f>
        <v>18262.849999999999</v>
      </c>
    </row>
    <row r="48" spans="1:7" ht="16" thickBot="1" x14ac:dyDescent="0.25">
      <c r="A48" s="2"/>
      <c r="B48" s="2"/>
      <c r="C48" s="2" t="s">
        <v>99</v>
      </c>
      <c r="D48" s="2"/>
      <c r="E48" s="2"/>
      <c r="F48" s="30">
        <f>ROUND(F33+F36+F42+F47,5)</f>
        <v>59678.57</v>
      </c>
    </row>
    <row r="49" spans="1:6" x14ac:dyDescent="0.2">
      <c r="A49" s="2"/>
      <c r="B49" s="2" t="s">
        <v>100</v>
      </c>
      <c r="C49" s="2"/>
      <c r="D49" s="2"/>
      <c r="E49" s="2"/>
      <c r="F49" s="28">
        <f>ROUND(F32+F48,5)</f>
        <v>59678.57</v>
      </c>
    </row>
    <row r="50" spans="1:6" x14ac:dyDescent="0.2">
      <c r="A50" s="2"/>
      <c r="B50" s="2" t="s">
        <v>101</v>
      </c>
      <c r="C50" s="2"/>
      <c r="D50" s="2"/>
      <c r="E50" s="2"/>
      <c r="F50" s="28"/>
    </row>
    <row r="51" spans="1:6" x14ac:dyDescent="0.2">
      <c r="A51" s="2"/>
      <c r="B51" s="2"/>
      <c r="C51" s="2" t="s">
        <v>102</v>
      </c>
      <c r="D51" s="2"/>
      <c r="E51" s="2"/>
      <c r="F51" s="28">
        <v>25000</v>
      </c>
    </row>
    <row r="52" spans="1:6" x14ac:dyDescent="0.2">
      <c r="A52" s="2"/>
      <c r="B52" s="2"/>
      <c r="C52" s="2" t="s">
        <v>103</v>
      </c>
      <c r="D52" s="2"/>
      <c r="E52" s="2"/>
      <c r="F52" s="28">
        <v>321065.26</v>
      </c>
    </row>
    <row r="53" spans="1:6" x14ac:dyDescent="0.2">
      <c r="A53" s="2"/>
      <c r="B53" s="2"/>
      <c r="C53" s="2" t="s">
        <v>104</v>
      </c>
      <c r="D53" s="2"/>
      <c r="E53" s="2"/>
      <c r="F53" s="28">
        <v>3982</v>
      </c>
    </row>
    <row r="54" spans="1:6" ht="16" thickBot="1" x14ac:dyDescent="0.25">
      <c r="A54" s="2"/>
      <c r="B54" s="2"/>
      <c r="C54" s="2" t="s">
        <v>51</v>
      </c>
      <c r="D54" s="2"/>
      <c r="E54" s="2"/>
      <c r="F54" s="28">
        <v>167015.85999999999</v>
      </c>
    </row>
    <row r="55" spans="1:6" ht="16" thickBot="1" x14ac:dyDescent="0.25">
      <c r="A55" s="2"/>
      <c r="B55" s="2" t="s">
        <v>105</v>
      </c>
      <c r="C55" s="2"/>
      <c r="D55" s="2"/>
      <c r="E55" s="2"/>
      <c r="F55" s="31">
        <f>ROUND(SUM(F50:F54),5)</f>
        <v>517063.12</v>
      </c>
    </row>
    <row r="56" spans="1:6" ht="16" thickBot="1" x14ac:dyDescent="0.25">
      <c r="A56" s="2" t="s">
        <v>106</v>
      </c>
      <c r="B56" s="2"/>
      <c r="C56" s="2"/>
      <c r="D56" s="2"/>
      <c r="E56" s="2"/>
      <c r="F56" s="32">
        <f>ROUND(F31+F49+F55,5)</f>
        <v>576741.68999999994</v>
      </c>
    </row>
    <row r="57" spans="1:6" ht="16" thickTop="1" x14ac:dyDescent="0.2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0D8CE-92D0-4C15-ABEC-BF604DDE087B}">
  <dimension ref="A1:H20"/>
  <sheetViews>
    <sheetView workbookViewId="0">
      <selection activeCell="H37" sqref="H37"/>
    </sheetView>
  </sheetViews>
  <sheetFormatPr baseColWidth="10" defaultColWidth="8.83203125" defaultRowHeight="15" x14ac:dyDescent="0.2"/>
  <cols>
    <col min="1" max="1" width="3" style="8" customWidth="1"/>
    <col min="2" max="2" width="30.5" style="8" customWidth="1"/>
    <col min="3" max="3" width="8.1640625" style="33" bestFit="1" customWidth="1"/>
    <col min="4" max="4" width="9" style="33" bestFit="1" customWidth="1"/>
    <col min="5" max="5" width="8.1640625" style="33" bestFit="1" customWidth="1"/>
    <col min="6" max="6" width="6" style="33" bestFit="1" customWidth="1"/>
    <col min="7" max="7" width="8.1640625" style="33" bestFit="1" customWidth="1"/>
    <col min="8" max="8" width="12.5" style="33" bestFit="1" customWidth="1"/>
  </cols>
  <sheetData>
    <row r="1" spans="1:8" ht="16" x14ac:dyDescent="0.2">
      <c r="A1" s="22" t="s">
        <v>0</v>
      </c>
      <c r="B1" s="23"/>
      <c r="H1" s="34"/>
    </row>
    <row r="2" spans="1:8" ht="18" x14ac:dyDescent="0.2">
      <c r="A2" s="24" t="s">
        <v>107</v>
      </c>
      <c r="B2" s="23"/>
      <c r="H2" s="34"/>
    </row>
    <row r="3" spans="1:8" x14ac:dyDescent="0.2">
      <c r="A3" s="26" t="s">
        <v>54</v>
      </c>
      <c r="B3" s="23"/>
      <c r="H3" s="34" t="s">
        <v>108</v>
      </c>
    </row>
    <row r="4" spans="1:8" s="12" customFormat="1" ht="16" thickBot="1" x14ac:dyDescent="0.25">
      <c r="A4" s="10"/>
      <c r="B4" s="10"/>
      <c r="C4" s="35" t="s">
        <v>109</v>
      </c>
      <c r="D4" s="35" t="s">
        <v>110</v>
      </c>
      <c r="E4" s="35" t="s">
        <v>111</v>
      </c>
      <c r="F4" s="35" t="s">
        <v>112</v>
      </c>
      <c r="G4" s="35" t="s">
        <v>113</v>
      </c>
      <c r="H4" s="35" t="s">
        <v>114</v>
      </c>
    </row>
    <row r="5" spans="1:8" ht="16" thickTop="1" x14ac:dyDescent="0.2">
      <c r="A5" s="2"/>
      <c r="B5" s="2" t="s">
        <v>115</v>
      </c>
      <c r="C5" s="13">
        <v>2336.58</v>
      </c>
      <c r="D5" s="13">
        <v>0</v>
      </c>
      <c r="E5" s="13">
        <v>0</v>
      </c>
      <c r="F5" s="13">
        <v>0</v>
      </c>
      <c r="G5" s="13">
        <v>0</v>
      </c>
      <c r="H5" s="13">
        <f t="shared" ref="H5:H19" si="0">ROUND(SUM(C5:G5),5)</f>
        <v>2336.58</v>
      </c>
    </row>
    <row r="6" spans="1:8" x14ac:dyDescent="0.2">
      <c r="A6" s="2"/>
      <c r="B6" s="2" t="s">
        <v>116</v>
      </c>
      <c r="C6" s="13">
        <v>429.45</v>
      </c>
      <c r="D6" s="13">
        <v>0</v>
      </c>
      <c r="E6" s="13">
        <v>0</v>
      </c>
      <c r="F6" s="13">
        <v>0</v>
      </c>
      <c r="G6" s="13">
        <v>0</v>
      </c>
      <c r="H6" s="13">
        <f t="shared" si="0"/>
        <v>429.45</v>
      </c>
    </row>
    <row r="7" spans="1:8" x14ac:dyDescent="0.2">
      <c r="A7" s="2"/>
      <c r="B7" s="2" t="s">
        <v>117</v>
      </c>
      <c r="C7" s="13">
        <v>1081.6300000000001</v>
      </c>
      <c r="D7" s="13">
        <v>0</v>
      </c>
      <c r="E7" s="13">
        <v>0</v>
      </c>
      <c r="F7" s="13">
        <v>0</v>
      </c>
      <c r="G7" s="13">
        <v>0</v>
      </c>
      <c r="H7" s="13">
        <f t="shared" si="0"/>
        <v>1081.6300000000001</v>
      </c>
    </row>
    <row r="8" spans="1:8" x14ac:dyDescent="0.2">
      <c r="A8" s="2"/>
      <c r="B8" s="2" t="s">
        <v>118</v>
      </c>
      <c r="C8" s="13">
        <v>0</v>
      </c>
      <c r="D8" s="13">
        <v>0</v>
      </c>
      <c r="E8" s="13">
        <v>0</v>
      </c>
      <c r="F8" s="13">
        <v>0</v>
      </c>
      <c r="G8" s="13">
        <v>664.82</v>
      </c>
      <c r="H8" s="13">
        <f t="shared" si="0"/>
        <v>664.82</v>
      </c>
    </row>
    <row r="9" spans="1:8" x14ac:dyDescent="0.2">
      <c r="A9" s="2"/>
      <c r="B9" s="2" t="s">
        <v>119</v>
      </c>
      <c r="C9" s="13">
        <v>0</v>
      </c>
      <c r="D9" s="13">
        <v>0</v>
      </c>
      <c r="E9" s="13">
        <v>1080.54</v>
      </c>
      <c r="F9" s="13">
        <v>0</v>
      </c>
      <c r="G9" s="13">
        <v>0</v>
      </c>
      <c r="H9" s="13">
        <f t="shared" si="0"/>
        <v>1080.54</v>
      </c>
    </row>
    <row r="10" spans="1:8" x14ac:dyDescent="0.2">
      <c r="A10" s="2"/>
      <c r="B10" s="2" t="s">
        <v>120</v>
      </c>
      <c r="C10" s="13">
        <v>183.54</v>
      </c>
      <c r="D10" s="13">
        <v>0</v>
      </c>
      <c r="E10" s="13">
        <v>0</v>
      </c>
      <c r="F10" s="13">
        <v>0</v>
      </c>
      <c r="G10" s="13">
        <v>0</v>
      </c>
      <c r="H10" s="13">
        <f t="shared" si="0"/>
        <v>183.54</v>
      </c>
    </row>
    <row r="11" spans="1:8" x14ac:dyDescent="0.2">
      <c r="A11" s="2"/>
      <c r="B11" s="2" t="s">
        <v>121</v>
      </c>
      <c r="C11" s="13">
        <v>0</v>
      </c>
      <c r="D11" s="13">
        <v>0</v>
      </c>
      <c r="E11" s="13">
        <v>0</v>
      </c>
      <c r="F11" s="13">
        <v>0</v>
      </c>
      <c r="G11" s="13">
        <v>830</v>
      </c>
      <c r="H11" s="13">
        <f t="shared" si="0"/>
        <v>830</v>
      </c>
    </row>
    <row r="12" spans="1:8" x14ac:dyDescent="0.2">
      <c r="A12" s="2"/>
      <c r="B12" s="2" t="s">
        <v>122</v>
      </c>
      <c r="C12" s="13">
        <v>2281.5500000000002</v>
      </c>
      <c r="D12" s="13">
        <v>0</v>
      </c>
      <c r="E12" s="13">
        <v>0</v>
      </c>
      <c r="F12" s="13">
        <v>0</v>
      </c>
      <c r="G12" s="13">
        <v>0</v>
      </c>
      <c r="H12" s="13">
        <f t="shared" si="0"/>
        <v>2281.5500000000002</v>
      </c>
    </row>
    <row r="13" spans="1:8" x14ac:dyDescent="0.2">
      <c r="A13" s="2"/>
      <c r="B13" s="2" t="s">
        <v>123</v>
      </c>
      <c r="C13" s="13">
        <v>0</v>
      </c>
      <c r="D13" s="13">
        <v>27989.95</v>
      </c>
      <c r="E13" s="13">
        <v>0</v>
      </c>
      <c r="F13" s="13">
        <v>0</v>
      </c>
      <c r="G13" s="13">
        <v>0</v>
      </c>
      <c r="H13" s="13">
        <f t="shared" si="0"/>
        <v>27989.95</v>
      </c>
    </row>
    <row r="14" spans="1:8" x14ac:dyDescent="0.2">
      <c r="A14" s="2"/>
      <c r="B14" s="2" t="s">
        <v>124</v>
      </c>
      <c r="C14" s="13">
        <v>32.92</v>
      </c>
      <c r="D14" s="13">
        <v>0</v>
      </c>
      <c r="E14" s="13">
        <v>0</v>
      </c>
      <c r="F14" s="13">
        <v>0</v>
      </c>
      <c r="G14" s="13">
        <v>0</v>
      </c>
      <c r="H14" s="13">
        <f t="shared" si="0"/>
        <v>32.92</v>
      </c>
    </row>
    <row r="15" spans="1:8" x14ac:dyDescent="0.2">
      <c r="A15" s="2"/>
      <c r="B15" s="2" t="s">
        <v>125</v>
      </c>
      <c r="C15" s="13">
        <v>161.94999999999999</v>
      </c>
      <c r="D15" s="13">
        <v>0</v>
      </c>
      <c r="E15" s="13">
        <v>0</v>
      </c>
      <c r="F15" s="13">
        <v>0</v>
      </c>
      <c r="G15" s="13">
        <v>0</v>
      </c>
      <c r="H15" s="13">
        <f t="shared" si="0"/>
        <v>161.94999999999999</v>
      </c>
    </row>
    <row r="16" spans="1:8" x14ac:dyDescent="0.2">
      <c r="A16" s="2"/>
      <c r="B16" s="2" t="s">
        <v>126</v>
      </c>
      <c r="C16" s="13">
        <v>1260</v>
      </c>
      <c r="D16" s="13">
        <v>0</v>
      </c>
      <c r="E16" s="13">
        <v>0</v>
      </c>
      <c r="F16" s="13">
        <v>0</v>
      </c>
      <c r="G16" s="13">
        <v>0</v>
      </c>
      <c r="H16" s="13">
        <f t="shared" si="0"/>
        <v>1260</v>
      </c>
    </row>
    <row r="17" spans="1:8" x14ac:dyDescent="0.2">
      <c r="A17" s="2"/>
      <c r="B17" s="2" t="s">
        <v>127</v>
      </c>
      <c r="C17" s="13">
        <v>361.25</v>
      </c>
      <c r="D17" s="13">
        <v>359.89</v>
      </c>
      <c r="E17" s="13">
        <v>0</v>
      </c>
      <c r="F17" s="13">
        <v>0</v>
      </c>
      <c r="G17" s="13">
        <v>0</v>
      </c>
      <c r="H17" s="13">
        <f t="shared" si="0"/>
        <v>721.14</v>
      </c>
    </row>
    <row r="18" spans="1:8" ht="16" thickBot="1" x14ac:dyDescent="0.25">
      <c r="A18" s="2"/>
      <c r="B18" s="2" t="s">
        <v>128</v>
      </c>
      <c r="C18" s="13">
        <v>261.20999999999998</v>
      </c>
      <c r="D18" s="13">
        <v>0</v>
      </c>
      <c r="E18" s="13">
        <v>0</v>
      </c>
      <c r="F18" s="13">
        <v>0</v>
      </c>
      <c r="G18" s="13">
        <v>0</v>
      </c>
      <c r="H18" s="13">
        <f t="shared" si="0"/>
        <v>261.20999999999998</v>
      </c>
    </row>
    <row r="19" spans="1:8" s="8" customFormat="1" ht="12" thickBot="1" x14ac:dyDescent="0.2">
      <c r="A19" s="2" t="s">
        <v>114</v>
      </c>
      <c r="B19" s="2"/>
      <c r="C19" s="14">
        <f>ROUND(SUM(C5:C18),5)</f>
        <v>8390.08</v>
      </c>
      <c r="D19" s="14">
        <f>ROUND(SUM(D5:D18),5)</f>
        <v>28349.84</v>
      </c>
      <c r="E19" s="14">
        <f>ROUND(SUM(E5:E18),5)</f>
        <v>1080.54</v>
      </c>
      <c r="F19" s="14">
        <f>ROUND(SUM(F5:F18),5)</f>
        <v>0</v>
      </c>
      <c r="G19" s="14">
        <f>ROUND(SUM(G5:G18),5)</f>
        <v>1494.82</v>
      </c>
      <c r="H19" s="14">
        <f t="shared" si="0"/>
        <v>39315.279999999999</v>
      </c>
    </row>
    <row r="20" spans="1:8" ht="16" thickTop="1" x14ac:dyDescent="0.2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9FCD-BFD8-458B-8B64-C7F1C60BC46E}">
  <dimension ref="A1:H13"/>
  <sheetViews>
    <sheetView workbookViewId="0">
      <selection activeCell="G18" sqref="G18"/>
    </sheetView>
  </sheetViews>
  <sheetFormatPr baseColWidth="10" defaultColWidth="8.83203125" defaultRowHeight="15" x14ac:dyDescent="0.2"/>
  <cols>
    <col min="1" max="1" width="3" style="8" customWidth="1"/>
    <col min="2" max="2" width="24.5" style="8" customWidth="1"/>
    <col min="3" max="3" width="7.33203125" bestFit="1" customWidth="1"/>
    <col min="4" max="5" width="9" bestFit="1" customWidth="1"/>
    <col min="6" max="6" width="6" bestFit="1" customWidth="1"/>
    <col min="7" max="7" width="4.5" bestFit="1" customWidth="1"/>
    <col min="8" max="8" width="12.5" bestFit="1" customWidth="1"/>
  </cols>
  <sheetData>
    <row r="1" spans="1:8" ht="16" x14ac:dyDescent="0.2">
      <c r="A1" s="3" t="s">
        <v>0</v>
      </c>
      <c r="B1" s="2"/>
      <c r="C1" s="1"/>
      <c r="D1" s="1"/>
      <c r="E1" s="1"/>
      <c r="F1" s="1"/>
      <c r="G1" s="1"/>
      <c r="H1" s="9"/>
    </row>
    <row r="2" spans="1:8" ht="18" x14ac:dyDescent="0.2">
      <c r="A2" s="4" t="s">
        <v>130</v>
      </c>
      <c r="B2" s="2"/>
      <c r="C2" s="1"/>
      <c r="D2" s="1"/>
      <c r="E2" s="1"/>
      <c r="F2" s="1"/>
      <c r="G2" s="1"/>
      <c r="H2" s="25"/>
    </row>
    <row r="3" spans="1:8" x14ac:dyDescent="0.2">
      <c r="A3" s="5" t="s">
        <v>54</v>
      </c>
      <c r="B3" s="2"/>
      <c r="C3" s="1"/>
      <c r="D3" s="1"/>
      <c r="E3" s="1"/>
      <c r="F3" s="1"/>
      <c r="G3" s="1"/>
      <c r="H3" s="9" t="s">
        <v>108</v>
      </c>
    </row>
    <row r="4" spans="1:8" s="12" customFormat="1" ht="16" thickBot="1" x14ac:dyDescent="0.25">
      <c r="A4" s="10"/>
      <c r="B4" s="10"/>
      <c r="C4" s="27" t="s">
        <v>109</v>
      </c>
      <c r="D4" s="27" t="s">
        <v>110</v>
      </c>
      <c r="E4" s="27" t="s">
        <v>111</v>
      </c>
      <c r="F4" s="27" t="s">
        <v>112</v>
      </c>
      <c r="G4" s="27" t="s">
        <v>113</v>
      </c>
      <c r="H4" s="27" t="s">
        <v>114</v>
      </c>
    </row>
    <row r="5" spans="1:8" ht="16" thickTop="1" x14ac:dyDescent="0.2">
      <c r="A5" s="2"/>
      <c r="B5" s="2" t="s">
        <v>131</v>
      </c>
      <c r="C5" s="13">
        <v>0</v>
      </c>
      <c r="D5" s="13">
        <v>2500</v>
      </c>
      <c r="E5" s="13">
        <v>0</v>
      </c>
      <c r="F5" s="13">
        <v>0</v>
      </c>
      <c r="G5" s="13">
        <v>0</v>
      </c>
      <c r="H5" s="13">
        <f t="shared" ref="H5:H12" si="0">ROUND(SUM(C5:G5),5)</f>
        <v>2500</v>
      </c>
    </row>
    <row r="6" spans="1:8" x14ac:dyDescent="0.2">
      <c r="A6" s="2"/>
      <c r="B6" s="2" t="s">
        <v>132</v>
      </c>
      <c r="C6" s="13">
        <v>0</v>
      </c>
      <c r="D6" s="13">
        <v>3000</v>
      </c>
      <c r="E6" s="13">
        <v>0</v>
      </c>
      <c r="F6" s="13">
        <v>0</v>
      </c>
      <c r="G6" s="13">
        <v>0</v>
      </c>
      <c r="H6" s="13">
        <f t="shared" si="0"/>
        <v>3000</v>
      </c>
    </row>
    <row r="7" spans="1:8" x14ac:dyDescent="0.2">
      <c r="A7" s="2"/>
      <c r="B7" s="2" t="s">
        <v>133</v>
      </c>
      <c r="C7" s="13">
        <v>0</v>
      </c>
      <c r="D7" s="13">
        <v>2500</v>
      </c>
      <c r="E7" s="13">
        <v>0</v>
      </c>
      <c r="F7" s="13">
        <v>0</v>
      </c>
      <c r="G7" s="13">
        <v>0</v>
      </c>
      <c r="H7" s="13">
        <f t="shared" si="0"/>
        <v>2500</v>
      </c>
    </row>
    <row r="8" spans="1:8" x14ac:dyDescent="0.2">
      <c r="A8" s="2"/>
      <c r="B8" s="2" t="s">
        <v>134</v>
      </c>
      <c r="C8" s="13">
        <v>0</v>
      </c>
      <c r="D8" s="13">
        <v>0</v>
      </c>
      <c r="E8" s="13">
        <v>5000</v>
      </c>
      <c r="F8" s="13">
        <v>0</v>
      </c>
      <c r="G8" s="13">
        <v>0</v>
      </c>
      <c r="H8" s="13">
        <f t="shared" si="0"/>
        <v>5000</v>
      </c>
    </row>
    <row r="9" spans="1:8" x14ac:dyDescent="0.2">
      <c r="A9" s="2"/>
      <c r="B9" s="2" t="s">
        <v>135</v>
      </c>
      <c r="C9" s="13">
        <v>0</v>
      </c>
      <c r="D9" s="13">
        <v>5000</v>
      </c>
      <c r="E9" s="13">
        <v>0</v>
      </c>
      <c r="F9" s="13">
        <v>0</v>
      </c>
      <c r="G9" s="13">
        <v>0</v>
      </c>
      <c r="H9" s="13">
        <f t="shared" si="0"/>
        <v>5000</v>
      </c>
    </row>
    <row r="10" spans="1:8" x14ac:dyDescent="0.2">
      <c r="A10" s="2"/>
      <c r="B10" s="2" t="s">
        <v>136</v>
      </c>
      <c r="C10" s="13">
        <v>0</v>
      </c>
      <c r="D10" s="13">
        <v>0</v>
      </c>
      <c r="E10" s="13">
        <v>15000</v>
      </c>
      <c r="F10" s="13">
        <v>0</v>
      </c>
      <c r="G10" s="13">
        <v>0</v>
      </c>
      <c r="H10" s="13">
        <f t="shared" si="0"/>
        <v>15000</v>
      </c>
    </row>
    <row r="11" spans="1:8" ht="16" thickBot="1" x14ac:dyDescent="0.25">
      <c r="A11" s="2"/>
      <c r="B11" s="2" t="s">
        <v>137</v>
      </c>
      <c r="C11" s="13">
        <v>0</v>
      </c>
      <c r="D11" s="13">
        <v>10000</v>
      </c>
      <c r="E11" s="13">
        <v>0</v>
      </c>
      <c r="F11" s="13">
        <v>0</v>
      </c>
      <c r="G11" s="13">
        <v>0</v>
      </c>
      <c r="H11" s="13">
        <f t="shared" si="0"/>
        <v>10000</v>
      </c>
    </row>
    <row r="12" spans="1:8" s="8" customFormat="1" ht="12" thickBot="1" x14ac:dyDescent="0.2">
      <c r="A12" s="2" t="s">
        <v>114</v>
      </c>
      <c r="B12" s="2"/>
      <c r="C12" s="14">
        <f>ROUND(SUM(C5:C11),5)</f>
        <v>0</v>
      </c>
      <c r="D12" s="14">
        <f>ROUND(SUM(D5:D11),5)</f>
        <v>23000</v>
      </c>
      <c r="E12" s="14">
        <f>ROUND(SUM(E5:E11),5)</f>
        <v>20000</v>
      </c>
      <c r="F12" s="14">
        <f>ROUND(SUM(F5:F11),5)</f>
        <v>0</v>
      </c>
      <c r="G12" s="14">
        <f>ROUND(SUM(G5:G11),5)</f>
        <v>0</v>
      </c>
      <c r="H12" s="14">
        <f t="shared" si="0"/>
        <v>43000</v>
      </c>
    </row>
    <row r="13" spans="1:8" ht="16" thickTop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P&amp;L Jan &amp; YTD</vt:lpstr>
      <vt:lpstr>Balance sheet</vt:lpstr>
      <vt:lpstr>AP</vt:lpstr>
      <vt:lpstr>AR</vt:lpstr>
      <vt:lpstr>'P&amp;L Jan &amp; YTD'!Print_Titles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 Soleimani</dc:creator>
  <cp:lastModifiedBy>michelle skillscanada.bc.ca</cp:lastModifiedBy>
  <cp:lastPrinted>2025-03-12T17:15:56Z</cp:lastPrinted>
  <dcterms:created xsi:type="dcterms:W3CDTF">2025-03-12T17:12:30Z</dcterms:created>
  <dcterms:modified xsi:type="dcterms:W3CDTF">2025-03-17T19:24:47Z</dcterms:modified>
</cp:coreProperties>
</file>