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aSoleimani\Dropbox\Skills Canada Financial statements\2025 Financials\8-Apr 2025\"/>
    </mc:Choice>
  </mc:AlternateContent>
  <xr:revisionPtr revIDLastSave="0" documentId="13_ncr:1_{C5F06B5C-6783-4127-8AEE-344D7A4E4BB5}" xr6:coauthVersionLast="47" xr6:coauthVersionMax="47" xr10:uidLastSave="{00000000-0000-0000-0000-000000000000}"/>
  <bookViews>
    <workbookView xWindow="-120" yWindow="-120" windowWidth="38640" windowHeight="21120" activeTab="1" xr2:uid="{86F9CCB4-E94A-4B84-9310-E6667E985B4D}"/>
  </bookViews>
  <sheets>
    <sheet name="April and YTD" sheetId="1" r:id="rId1"/>
    <sheet name="Balance sheet" sheetId="2" r:id="rId2"/>
  </sheets>
  <definedNames>
    <definedName name="_xlnm.Print_Titles" localSheetId="0">'April and YTD'!$A:$E,'April and YTD'!$4:$5</definedName>
    <definedName name="QB_BASIS_4" localSheetId="0" hidden="1">'April and YTD'!$L$3</definedName>
    <definedName name="QB_COLUMN_59200" localSheetId="0" hidden="1">'April and YTD'!$F$5</definedName>
    <definedName name="QB_COLUMN_62230" localSheetId="0" hidden="1">'April and YTD'!$I$5</definedName>
    <definedName name="QB_COLUMN_63620" localSheetId="0" hidden="1">'April and YTD'!$H$5</definedName>
    <definedName name="QB_COLUMN_63650" localSheetId="0" hidden="1">'April and YTD'!$K$5</definedName>
    <definedName name="QB_COLUMN_76210" localSheetId="0" hidden="1">'April and YTD'!$G$5</definedName>
    <definedName name="QB_COLUMN_76240" localSheetId="0" hidden="1">'April and YTD'!$J$5</definedName>
    <definedName name="QB_COLUMN_76260" localSheetId="0" hidden="1">'April and YTD'!$L$5</definedName>
    <definedName name="QB_COMPANY_0" localSheetId="0" hidden="1">'April and YTD'!$A$1</definedName>
    <definedName name="QB_DATA_0" localSheetId="0" hidden="1">'April and YTD'!$8:$8,'April and YTD'!$9:$9,'April and YTD'!$10:$10,'April and YTD'!$11:$11,'April and YTD'!$12:$12,'April and YTD'!$13:$13,'April and YTD'!$14:$14,'April and YTD'!$15:$15,'April and YTD'!$16:$16,'April and YTD'!$17:$17,'April and YTD'!$20:$20,'April and YTD'!$21:$21,'April and YTD'!$22:$22,'April and YTD'!$23:$23,'April and YTD'!$24:$24,'April and YTD'!$28:$28</definedName>
    <definedName name="QB_DATA_1" localSheetId="0" hidden="1">'April and YTD'!$29:$29,'April and YTD'!$30:$30,'April and YTD'!$31:$31,'April and YTD'!$32:$32,'April and YTD'!$33:$33,'April and YTD'!$34:$34,'April and YTD'!$35:$35,'April and YTD'!$36:$36,'April and YTD'!$37:$37,'April and YTD'!$38:$38,'April and YTD'!$39:$39,'April and YTD'!$40:$40,'April and YTD'!$41:$41,'April and YTD'!$42:$42,'April and YTD'!$43:$43,'April and YTD'!$44:$44</definedName>
    <definedName name="QB_DATA_2" localSheetId="0" hidden="1">'April and YTD'!$45:$45,'April and YTD'!$46:$46</definedName>
    <definedName name="QB_DATE_1" localSheetId="0" hidden="1">'April and YTD'!$L$2</definedName>
    <definedName name="QB_FORMULA_0" localSheetId="0" hidden="1">'April and YTD'!$H$8,'April and YTD'!$K$8,'April and YTD'!$H$9,'April and YTD'!$K$9,'April and YTD'!$H$10,'April and YTD'!$K$10,'April and YTD'!$H$11,'April and YTD'!$K$11,'April and YTD'!$H$12,'April and YTD'!$K$12,'April and YTD'!$H$13,'April and YTD'!$K$13,'April and YTD'!$H$14,'April and YTD'!$K$14,'April and YTD'!$H$15,'April and YTD'!$K$15</definedName>
    <definedName name="QB_FORMULA_1" localSheetId="0" hidden="1">'April and YTD'!$H$16,'April and YTD'!$K$16,'April and YTD'!$H$17,'April and YTD'!$K$17,'April and YTD'!$F$18,'April and YTD'!$G$18,'April and YTD'!$H$18,'April and YTD'!$I$18,'April and YTD'!$J$18,'April and YTD'!$K$18,'April and YTD'!$L$18,'April and YTD'!$H$20,'April and YTD'!$K$20,'April and YTD'!$H$21,'April and YTD'!$K$21,'April and YTD'!$H$22</definedName>
    <definedName name="QB_FORMULA_2" localSheetId="0" hidden="1">'April and YTD'!$K$22,'April and YTD'!$H$23,'April and YTD'!$K$23,'April and YTD'!$H$24,'April and YTD'!$K$24,'April and YTD'!$F$25,'April and YTD'!$G$25,'April and YTD'!$H$25,'April and YTD'!$I$25,'April and YTD'!$J$25,'April and YTD'!$K$25,'April and YTD'!$L$25,'April and YTD'!$F$26,'April and YTD'!$G$26,'April and YTD'!$H$26,'April and YTD'!$I$26</definedName>
    <definedName name="QB_FORMULA_3" localSheetId="0" hidden="1">'April and YTD'!$J$26,'April and YTD'!$K$26,'April and YTD'!$L$26,'April and YTD'!$H$28,'April and YTD'!$K$28,'April and YTD'!$H$29,'April and YTD'!$K$29,'April and YTD'!$H$30,'April and YTD'!$K$30,'April and YTD'!$H$31,'April and YTD'!$K$31,'April and YTD'!$H$32,'April and YTD'!$K$32,'April and YTD'!$H$33,'April and YTD'!$K$33,'April and YTD'!$H$34</definedName>
    <definedName name="QB_FORMULA_4" localSheetId="0" hidden="1">'April and YTD'!$K$34,'April and YTD'!$H$35,'April and YTD'!$K$35,'April and YTD'!$H$36,'April and YTD'!$K$36,'April and YTD'!$H$37,'April and YTD'!$K$37,'April and YTD'!$H$38,'April and YTD'!$K$38,'April and YTD'!$H$39,'April and YTD'!$K$39,'April and YTD'!$H$40,'April and YTD'!$K$40,'April and YTD'!$H$41,'April and YTD'!$K$41,'April and YTD'!$H$42</definedName>
    <definedName name="QB_FORMULA_5" localSheetId="0" hidden="1">'April and YTD'!$K$42,'April and YTD'!$H$43,'April and YTD'!$K$43,'April and YTD'!$H$44,'April and YTD'!$K$44,'April and YTD'!$H$45,'April and YTD'!$K$45,'April and YTD'!$H$46,'April and YTD'!$K$46,'April and YTD'!$F$47,'April and YTD'!$G$47,'April and YTD'!$H$47,'April and YTD'!$I$47,'April and YTD'!$J$47,'April and YTD'!$K$47,'April and YTD'!$L$47</definedName>
    <definedName name="QB_FORMULA_6" localSheetId="0" hidden="1">'April and YTD'!$F$48,'April and YTD'!$G$48,'April and YTD'!$H$48,'April and YTD'!$I$48,'April and YTD'!$J$48,'April and YTD'!$K$48,'April and YTD'!$L$48,'April and YTD'!$F$49,'April and YTD'!$G$49,'April and YTD'!$H$49,'April and YTD'!$I$49,'April and YTD'!$J$49,'April and YTD'!$K$49,'April and YTD'!$L$49</definedName>
    <definedName name="QB_ROW_106240" localSheetId="0" hidden="1">'April and YTD'!$E$9</definedName>
    <definedName name="QB_ROW_108240" localSheetId="0" hidden="1">'April and YTD'!$E$10</definedName>
    <definedName name="QB_ROW_112240" localSheetId="0" hidden="1">'April and YTD'!$E$11</definedName>
    <definedName name="QB_ROW_122240" localSheetId="0" hidden="1">'April and YTD'!$E$42</definedName>
    <definedName name="QB_ROW_123240" localSheetId="0" hidden="1">'April and YTD'!$E$46</definedName>
    <definedName name="QB_ROW_124240" localSheetId="0" hidden="1">'April and YTD'!$E$45</definedName>
    <definedName name="QB_ROW_127240" localSheetId="0" hidden="1">'April and YTD'!$E$40</definedName>
    <definedName name="QB_ROW_132240" localSheetId="0" hidden="1">'April and YTD'!$E$29</definedName>
    <definedName name="QB_ROW_135240" localSheetId="0" hidden="1">'April and YTD'!$E$30</definedName>
    <definedName name="QB_ROW_136240" localSheetId="0" hidden="1">'April and YTD'!$E$33</definedName>
    <definedName name="QB_ROW_157340" localSheetId="0" hidden="1">'April and YTD'!$E$22</definedName>
    <definedName name="QB_ROW_161240" localSheetId="0" hidden="1">'April and YTD'!$E$23</definedName>
    <definedName name="QB_ROW_163240" localSheetId="0" hidden="1">'April and YTD'!$E$24</definedName>
    <definedName name="QB_ROW_170240" localSheetId="0" hidden="1">'April and YTD'!$E$31</definedName>
    <definedName name="QB_ROW_18301" localSheetId="0" hidden="1">'April and YTD'!$A$49</definedName>
    <definedName name="QB_ROW_19011" localSheetId="0" hidden="1">'April and YTD'!$B$6</definedName>
    <definedName name="QB_ROW_19311" localSheetId="0" hidden="1">'April and YTD'!$B$48</definedName>
    <definedName name="QB_ROW_20031" localSheetId="0" hidden="1">'April and YTD'!$D$7</definedName>
    <definedName name="QB_ROW_20331" localSheetId="0" hidden="1">'April and YTD'!$D$18</definedName>
    <definedName name="QB_ROW_21031" localSheetId="0" hidden="1">'April and YTD'!$D$27</definedName>
    <definedName name="QB_ROW_21331" localSheetId="0" hidden="1">'April and YTD'!$D$47</definedName>
    <definedName name="QB_ROW_25240" localSheetId="0" hidden="1">'April and YTD'!$E$38</definedName>
    <definedName name="QB_ROW_266240" localSheetId="0" hidden="1">'April and YTD'!$E$32</definedName>
    <definedName name="QB_ROW_267240" localSheetId="0" hidden="1">'April and YTD'!$E$34</definedName>
    <definedName name="QB_ROW_273240" localSheetId="0" hidden="1">'April and YTD'!$E$44</definedName>
    <definedName name="QB_ROW_274240" localSheetId="0" hidden="1">'April and YTD'!$E$14</definedName>
    <definedName name="QB_ROW_279240" localSheetId="0" hidden="1">'April and YTD'!$E$41</definedName>
    <definedName name="QB_ROW_293240" localSheetId="0" hidden="1">'April and YTD'!$E$43</definedName>
    <definedName name="QB_ROW_299240" localSheetId="0" hidden="1">'April and YTD'!$E$20</definedName>
    <definedName name="QB_ROW_301240" localSheetId="0" hidden="1">'April and YTD'!$E$21</definedName>
    <definedName name="QB_ROW_30240" localSheetId="0" hidden="1">'April and YTD'!$E$12</definedName>
    <definedName name="QB_ROW_31240" localSheetId="0" hidden="1">'April and YTD'!$E$16</definedName>
    <definedName name="QB_ROW_314240" localSheetId="0" hidden="1">'April and YTD'!$E$8</definedName>
    <definedName name="QB_ROW_32240" localSheetId="0" hidden="1">'April and YTD'!$E$13</definedName>
    <definedName name="QB_ROW_329240" localSheetId="0" hidden="1">'April and YTD'!$E$28</definedName>
    <definedName name="QB_ROW_59240" localSheetId="0" hidden="1">'April and YTD'!$E$36</definedName>
    <definedName name="QB_ROW_60240" localSheetId="0" hidden="1">'April and YTD'!$E$37</definedName>
    <definedName name="QB_ROW_61240" localSheetId="0" hidden="1">'April and YTD'!$E$35</definedName>
    <definedName name="QB_ROW_62240" localSheetId="0" hidden="1">'April and YTD'!$E$39</definedName>
    <definedName name="QB_ROW_69240" localSheetId="0" hidden="1">'April and YTD'!$E$15</definedName>
    <definedName name="QB_ROW_73240" localSheetId="0" hidden="1">'April and YTD'!$E$17</definedName>
    <definedName name="QB_ROW_86321" localSheetId="0" hidden="1">'April and YTD'!$C$26</definedName>
    <definedName name="QB_ROW_87031" localSheetId="0" hidden="1">'April and YTD'!$D$19</definedName>
    <definedName name="QB_ROW_87331" localSheetId="0" hidden="1">'April and YTD'!$D$25</definedName>
    <definedName name="QB_SUBTITLE_3" localSheetId="0" hidden="1">'April and YTD'!$A$3</definedName>
    <definedName name="QB_TIME_5" localSheetId="0" hidden="1">'April and YTD'!$L$1</definedName>
    <definedName name="QB_TITLE_2" localSheetId="0" hidden="1">'April and YTD'!$A$2</definedName>
    <definedName name="QBCANSUPPORTUPDATE" localSheetId="0">TRUE</definedName>
    <definedName name="QBCOMPANYFILENAME" localSheetId="0">"C:\Users\Public\Documents\Intuit\QuickBooks\Company Files\Skills  Canada BC YE Aug 31 2025.QBW"</definedName>
    <definedName name="QBENDDATE" localSheetId="0">20250430</definedName>
    <definedName name="QBHEADERSONSCREEN" localSheetId="0">TRUE</definedName>
    <definedName name="QBMETADATASIZE" localSheetId="0">5971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20250401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47" i="2"/>
  <c r="F43" i="2"/>
  <c r="F37" i="2"/>
  <c r="F48" i="2" s="1"/>
  <c r="F49" i="2" s="1"/>
  <c r="F56" i="2" s="1"/>
  <c r="F30" i="2"/>
  <c r="F23" i="2"/>
  <c r="F16" i="2"/>
  <c r="F24" i="2" s="1"/>
  <c r="F31" i="2" s="1"/>
  <c r="F12" i="2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  <c r="K24" i="1"/>
  <c r="H24" i="1"/>
  <c r="K23" i="1"/>
  <c r="H23" i="1"/>
  <c r="K22" i="1"/>
  <c r="H22" i="1"/>
  <c r="K21" i="1"/>
  <c r="H21" i="1"/>
  <c r="K20" i="1"/>
  <c r="H20" i="1"/>
  <c r="L18" i="1"/>
  <c r="K18" i="1"/>
  <c r="J18" i="1"/>
  <c r="I18" i="1"/>
  <c r="H18" i="1"/>
  <c r="G18" i="1"/>
  <c r="F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</calcChain>
</file>

<file path=xl/sharedStrings.xml><?xml version="1.0" encoding="utf-8"?>
<sst xmlns="http://schemas.openxmlformats.org/spreadsheetml/2006/main" count="114" uniqueCount="110">
  <si>
    <t>12:17 AM</t>
  </si>
  <si>
    <t>Skills Canada BC</t>
  </si>
  <si>
    <t>10-06-25</t>
  </si>
  <si>
    <t>Profit &amp; Loss Budget Performance</t>
  </si>
  <si>
    <t>Accrual Basis</t>
  </si>
  <si>
    <t>April 2025</t>
  </si>
  <si>
    <t>Apr 25</t>
  </si>
  <si>
    <t>Budget</t>
  </si>
  <si>
    <t>$ Over Budget</t>
  </si>
  <si>
    <t>Sep '24 - Apr 25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</si>
  <si>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</si>
  <si>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</si>
  <si>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</si>
  <si>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</si>
  <si>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</si>
  <si>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</si>
  <si>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</si>
  <si>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43000 · Sponsorships</t>
  </si>
  <si>
    <t>43100 · Registration Fees</t>
  </si>
  <si>
    <t>43200 · National Registration Fees</t>
  </si>
  <si>
    <t>44829 · In Kind Donations</t>
  </si>
  <si>
    <t>46400 · InSPIRE Funding</t>
  </si>
  <si>
    <t>47000 · Membership Fees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</si>
  <si>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</si>
  <si>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</si>
  <si>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</si>
  <si>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</si>
  <si>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</si>
  <si>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</si>
  <si>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</si>
  <si>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</si>
  <si>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</si>
  <si>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</si>
  <si>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</si>
  <si>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62500 · Rent and storage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</si>
  <si>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</si>
  <si>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</si>
  <si>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</si>
  <si>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</si>
  <si>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</si>
  <si>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</si>
  <si>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</si>
  <si>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</si>
  <si>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</si>
  <si>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</si>
  <si>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</si>
  <si>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</si>
  <si>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</si>
  <si>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</si>
  <si>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</si>
  <si>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</si>
  <si>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</si>
  <si>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</si>
  <si>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</si>
  <si>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</si>
  <si>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Net Income</t>
  </si>
  <si>
    <t>Balance Sheet</t>
  </si>
  <si>
    <t>As of 30 April 2025</t>
  </si>
  <si>
    <t>30 Apr 25</t>
  </si>
  <si>
    <t>ASSETS</t>
  </si>
  <si>
    <t>Current Assets</t>
  </si>
  <si>
    <t>Chequing/Savings</t>
  </si>
  <si>
    <t>10100 · RBC chequing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</si>
  <si>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</si>
  <si>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</si>
  <si>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</si>
  <si>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</si>
  <si>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</si>
  <si>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11200 · Sponsorships Receivable</t>
  </si>
  <si>
    <t>11400 · Grants Receivable</t>
  </si>
  <si>
    <t>Total Accounts Receivable</t>
  </si>
  <si>
    <t>Other Current Assets</t>
  </si>
  <si>
    <t>11050 · GIC-RBC</t>
  </si>
  <si>
    <t>12500 · Interest receivable</t>
  </si>
  <si>
    <t>12000 · Undeposited Funds</t>
  </si>
  <si>
    <t>12100 · Registration/other  Receivable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</si>
  <si>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</si>
  <si>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</si>
  <si>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</si>
  <si>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</si>
  <si>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</si>
  <si>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</si>
  <si>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</si>
  <si>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</si>
  <si>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</si>
  <si>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</si>
  <si>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</si>
  <si>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</si>
  <si>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</si>
  <si>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</si>
  <si>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</si>
  <si>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</si>
  <si>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</si>
  <si>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21061 · Collabria Visa -Shoshwana</t>
  </si>
  <si>
    <t>21065 · MBNA MC</t>
  </si>
  <si>
    <t>21055 · Collabria Visa - Michelle 0240</t>
  </si>
  <si>
    <t>21050 · Collabria Visa - Jamie 0232</t>
  </si>
  <si>
    <t>Total Credit Cards</t>
  </si>
  <si>
    <t>Other Current Liabilities</t>
  </si>
  <si>
    <t>24150 · Accrued Vacation Pay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</si>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</sst>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\ d\,\ 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11"/>
      <color rgb="FF323232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39" fontId="6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3" fontId="6" fillId="0" borderId="0" xfId="1" applyFont="1"/>
    <xf numFmtId="43" fontId="6" fillId="0" borderId="3" xfId="1" applyFont="1" applyBorder="1"/>
    <xf numFmtId="43" fontId="6" fillId="0" borderId="0" xfId="1" applyFont="1" applyBorder="1"/>
    <xf numFmtId="43" fontId="6" fillId="0" borderId="4" xfId="1" applyFont="1" applyBorder="1"/>
    <xf numFmtId="43" fontId="6" fillId="0" borderId="5" xfId="1" applyFont="1" applyBorder="1"/>
    <xf numFmtId="43" fontId="2" fillId="0" borderId="6" xfId="1" applyFont="1" applyBorder="1"/>
    <xf numFmtId="49" fontId="3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/>
    <xf numFmtId="39" fontId="8" fillId="0" borderId="0" xfId="0" applyNumberFormat="1" applyFont="1"/>
    <xf numFmtId="39" fontId="8" fillId="0" borderId="3" xfId="0" applyNumberFormat="1" applyFont="1" applyBorder="1"/>
    <xf numFmtId="39" fontId="8" fillId="0" borderId="4" xfId="0" applyNumberFormat="1" applyFont="1" applyBorder="1"/>
    <xf numFmtId="39" fontId="8" fillId="0" borderId="5" xfId="0" applyNumberFormat="1" applyFont="1" applyBorder="1"/>
    <xf numFmtId="39" fontId="7" fillId="0" borderId="6" xfId="0" applyNumberFormat="1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74FA-F870-40BB-A51C-B33172FFF3DD}">
  <dimension ref="A1:L50"/>
  <sheetViews>
    <sheetView zoomScaleNormal="100"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P33" sqref="P33"/>
    </sheetView>
  </sheetViews>
  <sheetFormatPr defaultRowHeight="15" x14ac:dyDescent="0.25"/>
  <cols>
    <col min="1" max="4" width="3" style="13" customWidth="1"/>
    <col min="5" max="5" width="43.42578125" style="13" customWidth="1"/>
    <col min="6" max="7" width="12.7109375" style="14" bestFit="1" customWidth="1"/>
    <col min="8" max="8" width="16.140625" style="14" bestFit="1" customWidth="1"/>
    <col min="9" max="9" width="16.85546875" style="14" bestFit="1" customWidth="1"/>
    <col min="10" max="10" width="13.7109375" style="14" bestFit="1" customWidth="1"/>
    <col min="11" max="12" width="16.140625" style="14" bestFit="1" customWidth="1"/>
  </cols>
  <sheetData>
    <row r="1" spans="1:12" ht="15.75" x14ac:dyDescent="0.25">
      <c r="A1" s="3" t="s">
        <v>1</v>
      </c>
      <c r="B1" s="2"/>
      <c r="C1" s="2"/>
      <c r="D1" s="2"/>
      <c r="E1" s="2"/>
      <c r="F1" s="1"/>
      <c r="G1" s="1"/>
      <c r="H1" s="1"/>
      <c r="I1" s="1"/>
      <c r="J1" s="1"/>
      <c r="K1" s="1"/>
      <c r="L1" s="9" t="s">
        <v>0</v>
      </c>
    </row>
    <row r="2" spans="1:12" ht="18" x14ac:dyDescent="0.25">
      <c r="A2" s="4" t="s">
        <v>3</v>
      </c>
      <c r="B2" s="2"/>
      <c r="C2" s="2"/>
      <c r="D2" s="2"/>
      <c r="E2" s="2"/>
      <c r="F2" s="1"/>
      <c r="G2" s="1"/>
      <c r="H2" s="1"/>
      <c r="I2" s="1"/>
      <c r="J2" s="1"/>
      <c r="K2" s="1"/>
      <c r="L2" s="9" t="s">
        <v>2</v>
      </c>
    </row>
    <row r="3" spans="1:12" x14ac:dyDescent="0.25">
      <c r="A3" s="5" t="s">
        <v>5</v>
      </c>
      <c r="B3" s="2"/>
      <c r="C3" s="2"/>
      <c r="D3" s="2"/>
      <c r="E3" s="2"/>
      <c r="F3" s="1"/>
      <c r="G3" s="1"/>
      <c r="H3" s="1"/>
      <c r="I3" s="1"/>
      <c r="J3" s="1"/>
      <c r="K3" s="1"/>
      <c r="L3" s="9" t="s">
        <v>4</v>
      </c>
    </row>
    <row r="4" spans="1:12" ht="15.75" thickBot="1" x14ac:dyDescent="0.3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</row>
    <row r="5" spans="1:12" s="12" customFormat="1" ht="16.5" thickTop="1" thickBot="1" x14ac:dyDescent="0.3">
      <c r="A5" s="10"/>
      <c r="B5" s="10"/>
      <c r="C5" s="10"/>
      <c r="D5" s="10"/>
      <c r="E5" s="10"/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8</v>
      </c>
      <c r="L5" s="11" t="s">
        <v>11</v>
      </c>
    </row>
    <row r="6" spans="1:12" ht="15.75" thickTop="1" x14ac:dyDescent="0.25">
      <c r="A6" s="2"/>
      <c r="B6" s="2" t="s">
        <v>12</v>
      </c>
      <c r="C6" s="2"/>
      <c r="D6" s="2"/>
      <c r="E6" s="2"/>
      <c r="F6" s="7"/>
      <c r="G6" s="7"/>
      <c r="H6" s="7"/>
      <c r="I6" s="7"/>
      <c r="J6" s="7"/>
      <c r="K6" s="7"/>
      <c r="L6" s="7"/>
    </row>
    <row r="7" spans="1:12" x14ac:dyDescent="0.25">
      <c r="A7" s="2"/>
      <c r="B7" s="2"/>
      <c r="C7" s="2"/>
      <c r="D7" s="2" t="s">
        <v>13</v>
      </c>
      <c r="E7" s="2"/>
      <c r="F7" s="7"/>
      <c r="G7" s="7"/>
      <c r="H7" s="7"/>
      <c r="I7" s="7"/>
      <c r="J7" s="7"/>
      <c r="K7" s="7"/>
      <c r="L7" s="7"/>
    </row>
    <row r="8" spans="1:12" x14ac:dyDescent="0.25">
      <c r="A8" s="2"/>
      <c r="B8" s="2"/>
      <c r="C8" s="2"/>
      <c r="D8" s="2"/>
      <c r="E8" s="2" t="s">
        <v>14</v>
      </c>
      <c r="F8" s="15">
        <v>0</v>
      </c>
      <c r="G8" s="15">
        <v>55000</v>
      </c>
      <c r="H8" s="15">
        <f>ROUND((F8-G8),5)</f>
        <v>-55000</v>
      </c>
      <c r="I8" s="15">
        <v>55000</v>
      </c>
      <c r="J8" s="15">
        <v>55000</v>
      </c>
      <c r="K8" s="15">
        <f>ROUND((I8-J8),5)</f>
        <v>0</v>
      </c>
      <c r="L8" s="15">
        <v>55000</v>
      </c>
    </row>
    <row r="9" spans="1:12" x14ac:dyDescent="0.25">
      <c r="A9" s="2"/>
      <c r="B9" s="2"/>
      <c r="C9" s="2"/>
      <c r="D9" s="2"/>
      <c r="E9" s="2" t="s">
        <v>15</v>
      </c>
      <c r="F9" s="15">
        <v>0</v>
      </c>
      <c r="G9" s="15">
        <v>69512</v>
      </c>
      <c r="H9" s="15">
        <f>ROUND((F9-G9),5)</f>
        <v>-69512</v>
      </c>
      <c r="I9" s="15">
        <v>174373.13</v>
      </c>
      <c r="J9" s="15">
        <v>156715</v>
      </c>
      <c r="K9" s="15">
        <f>ROUND((I9-J9),5)</f>
        <v>17658.13</v>
      </c>
      <c r="L9" s="15">
        <v>350810</v>
      </c>
    </row>
    <row r="10" spans="1:12" x14ac:dyDescent="0.25">
      <c r="A10" s="2"/>
      <c r="B10" s="2"/>
      <c r="C10" s="2"/>
      <c r="D10" s="2"/>
      <c r="E10" s="2" t="s">
        <v>16</v>
      </c>
      <c r="F10" s="15">
        <v>0</v>
      </c>
      <c r="G10" s="15">
        <v>0</v>
      </c>
      <c r="H10" s="15">
        <f>ROUND((F10-G10),5)</f>
        <v>0</v>
      </c>
      <c r="I10" s="15">
        <v>170000</v>
      </c>
      <c r="J10" s="15">
        <v>170000</v>
      </c>
      <c r="K10" s="15">
        <f>ROUND((I10-J10),5)</f>
        <v>0</v>
      </c>
      <c r="L10" s="15">
        <v>170000</v>
      </c>
    </row>
    <row r="11" spans="1:12" x14ac:dyDescent="0.25">
      <c r="A11" s="2"/>
      <c r="B11" s="2"/>
      <c r="C11" s="2"/>
      <c r="D11" s="2"/>
      <c r="E11" s="2" t="s">
        <v>17</v>
      </c>
      <c r="F11" s="15">
        <v>7500</v>
      </c>
      <c r="G11" s="15">
        <v>100000</v>
      </c>
      <c r="H11" s="15">
        <f>ROUND((F11-G11),5)</f>
        <v>-92500</v>
      </c>
      <c r="I11" s="15">
        <v>327250</v>
      </c>
      <c r="J11" s="15">
        <v>220000</v>
      </c>
      <c r="K11" s="15">
        <f>ROUND((I11-J11),5)</f>
        <v>107250</v>
      </c>
      <c r="L11" s="15">
        <v>220000</v>
      </c>
    </row>
    <row r="12" spans="1:12" x14ac:dyDescent="0.25">
      <c r="A12" s="2"/>
      <c r="B12" s="2"/>
      <c r="C12" s="2"/>
      <c r="D12" s="2"/>
      <c r="E12" s="2" t="s">
        <v>18</v>
      </c>
      <c r="F12" s="15">
        <v>18275</v>
      </c>
      <c r="G12" s="15">
        <v>0</v>
      </c>
      <c r="H12" s="15">
        <f>ROUND((F12-G12),5)</f>
        <v>18275</v>
      </c>
      <c r="I12" s="15">
        <v>50825</v>
      </c>
      <c r="J12" s="15">
        <v>40000</v>
      </c>
      <c r="K12" s="15">
        <f>ROUND((I12-J12),5)</f>
        <v>10825</v>
      </c>
      <c r="L12" s="15">
        <v>40000</v>
      </c>
    </row>
    <row r="13" spans="1:12" x14ac:dyDescent="0.25">
      <c r="A13" s="2"/>
      <c r="B13" s="2"/>
      <c r="C13" s="2"/>
      <c r="D13" s="2"/>
      <c r="E13" s="2" t="s">
        <v>19</v>
      </c>
      <c r="F13" s="15">
        <v>29465</v>
      </c>
      <c r="G13" s="15">
        <v>0</v>
      </c>
      <c r="H13" s="15">
        <f>ROUND((F13-G13),5)</f>
        <v>29465</v>
      </c>
      <c r="I13" s="15">
        <v>29465</v>
      </c>
      <c r="J13" s="15">
        <v>0</v>
      </c>
      <c r="K13" s="15">
        <f>ROUND((I13-J13),5)</f>
        <v>29465</v>
      </c>
      <c r="L13" s="15">
        <v>39600</v>
      </c>
    </row>
    <row r="14" spans="1:12" x14ac:dyDescent="0.25">
      <c r="A14" s="2"/>
      <c r="B14" s="2"/>
      <c r="C14" s="2"/>
      <c r="D14" s="2"/>
      <c r="E14" s="2" t="s">
        <v>20</v>
      </c>
      <c r="F14" s="15">
        <v>7097.9</v>
      </c>
      <c r="G14" s="15">
        <v>0</v>
      </c>
      <c r="H14" s="15">
        <f>ROUND((F14-G14),5)</f>
        <v>7097.9</v>
      </c>
      <c r="I14" s="15">
        <v>8775.1</v>
      </c>
      <c r="J14" s="15">
        <v>0</v>
      </c>
      <c r="K14" s="15">
        <f>ROUND((I14-J14),5)</f>
        <v>8775.1</v>
      </c>
      <c r="L14" s="15">
        <v>0</v>
      </c>
    </row>
    <row r="15" spans="1:12" x14ac:dyDescent="0.25">
      <c r="A15" s="2"/>
      <c r="B15" s="2"/>
      <c r="C15" s="2"/>
      <c r="D15" s="2"/>
      <c r="E15" s="2" t="s">
        <v>21</v>
      </c>
      <c r="F15" s="15">
        <v>0</v>
      </c>
      <c r="G15" s="15">
        <v>0</v>
      </c>
      <c r="H15" s="15">
        <f>ROUND((F15-G15),5)</f>
        <v>0</v>
      </c>
      <c r="I15" s="15">
        <v>0</v>
      </c>
      <c r="J15" s="15">
        <v>5000</v>
      </c>
      <c r="K15" s="15">
        <f>ROUND((I15-J15),5)</f>
        <v>-5000</v>
      </c>
      <c r="L15" s="15">
        <v>5000</v>
      </c>
    </row>
    <row r="16" spans="1:12" x14ac:dyDescent="0.25">
      <c r="A16" s="2"/>
      <c r="B16" s="2"/>
      <c r="C16" s="2"/>
      <c r="D16" s="2"/>
      <c r="E16" s="2" t="s">
        <v>22</v>
      </c>
      <c r="F16" s="15">
        <v>0</v>
      </c>
      <c r="G16" s="15">
        <v>0</v>
      </c>
      <c r="H16" s="15">
        <f>ROUND((F16-G16),5)</f>
        <v>0</v>
      </c>
      <c r="I16" s="15">
        <v>120</v>
      </c>
      <c r="J16" s="15">
        <v>0</v>
      </c>
      <c r="K16" s="15">
        <f>ROUND((I16-J16),5)</f>
        <v>120</v>
      </c>
      <c r="L16" s="15">
        <v>0</v>
      </c>
    </row>
    <row r="17" spans="1:12" ht="15.75" thickBot="1" x14ac:dyDescent="0.3">
      <c r="A17" s="2"/>
      <c r="B17" s="2"/>
      <c r="C17" s="2"/>
      <c r="D17" s="2"/>
      <c r="E17" s="2" t="s">
        <v>23</v>
      </c>
      <c r="F17" s="16">
        <v>790.57</v>
      </c>
      <c r="G17" s="16">
        <v>1000</v>
      </c>
      <c r="H17" s="16">
        <f>ROUND((F17-G17),5)</f>
        <v>-209.43</v>
      </c>
      <c r="I17" s="16">
        <v>6151.13</v>
      </c>
      <c r="J17" s="16">
        <v>8000</v>
      </c>
      <c r="K17" s="16">
        <f>ROUND((I17-J17),5)</f>
        <v>-1848.87</v>
      </c>
      <c r="L17" s="16">
        <v>13000</v>
      </c>
    </row>
    <row r="18" spans="1:12" x14ac:dyDescent="0.25">
      <c r="A18" s="2"/>
      <c r="B18" s="2"/>
      <c r="C18" s="2"/>
      <c r="D18" s="2" t="s">
        <v>24</v>
      </c>
      <c r="E18" s="2"/>
      <c r="F18" s="15">
        <f>ROUND(SUM(F7:F17),5)</f>
        <v>63128.47</v>
      </c>
      <c r="G18" s="15">
        <f>ROUND(SUM(G7:G17),5)</f>
        <v>225512</v>
      </c>
      <c r="H18" s="15">
        <f>ROUND((F18-G18),5)</f>
        <v>-162383.53</v>
      </c>
      <c r="I18" s="15">
        <f>ROUND(SUM(I7:I17),5)</f>
        <v>821959.36</v>
      </c>
      <c r="J18" s="15">
        <f>ROUND(SUM(J7:J17),5)</f>
        <v>654715</v>
      </c>
      <c r="K18" s="15">
        <f>ROUND((I18-J18),5)</f>
        <v>167244.35999999999</v>
      </c>
      <c r="L18" s="15">
        <f>ROUND(SUM(L7:L17),5)</f>
        <v>893410</v>
      </c>
    </row>
    <row r="19" spans="1:12" x14ac:dyDescent="0.25">
      <c r="A19" s="2"/>
      <c r="B19" s="2"/>
      <c r="C19" s="2"/>
      <c r="D19" s="2" t="s">
        <v>25</v>
      </c>
      <c r="E19" s="2"/>
      <c r="F19" s="15"/>
      <c r="G19" s="15"/>
      <c r="H19" s="15"/>
      <c r="I19" s="15"/>
      <c r="J19" s="15"/>
      <c r="K19" s="15"/>
      <c r="L19" s="15"/>
    </row>
    <row r="20" spans="1:12" x14ac:dyDescent="0.25">
      <c r="A20" s="2"/>
      <c r="B20" s="2"/>
      <c r="C20" s="2"/>
      <c r="D20" s="2"/>
      <c r="E20" s="2" t="s">
        <v>26</v>
      </c>
      <c r="F20" s="15">
        <v>9228.7999999999993</v>
      </c>
      <c r="G20" s="15">
        <v>0</v>
      </c>
      <c r="H20" s="15">
        <f>ROUND((F20-G20),5)</f>
        <v>9228.7999999999993</v>
      </c>
      <c r="I20" s="15">
        <v>89728.81</v>
      </c>
      <c r="J20" s="15">
        <v>116000</v>
      </c>
      <c r="K20" s="15">
        <f>ROUND((I20-J20),5)</f>
        <v>-26271.19</v>
      </c>
      <c r="L20" s="15">
        <v>116000</v>
      </c>
    </row>
    <row r="21" spans="1:12" x14ac:dyDescent="0.25">
      <c r="A21" s="2"/>
      <c r="B21" s="2"/>
      <c r="C21" s="2"/>
      <c r="D21" s="2"/>
      <c r="E21" s="2" t="s">
        <v>27</v>
      </c>
      <c r="F21" s="15">
        <v>265911.46000000002</v>
      </c>
      <c r="G21" s="15">
        <v>165000</v>
      </c>
      <c r="H21" s="15">
        <f>ROUND((F21-G21),5)</f>
        <v>100911.46</v>
      </c>
      <c r="I21" s="15">
        <v>273681.03000000003</v>
      </c>
      <c r="J21" s="15">
        <v>330000</v>
      </c>
      <c r="K21" s="15">
        <f>ROUND((I21-J21),5)</f>
        <v>-56318.97</v>
      </c>
      <c r="L21" s="15">
        <v>330000</v>
      </c>
    </row>
    <row r="22" spans="1:12" x14ac:dyDescent="0.25">
      <c r="A22" s="2"/>
      <c r="B22" s="2"/>
      <c r="C22" s="2"/>
      <c r="D22" s="2"/>
      <c r="E22" s="2" t="s">
        <v>28</v>
      </c>
      <c r="F22" s="15">
        <v>364.65</v>
      </c>
      <c r="G22" s="15">
        <v>0</v>
      </c>
      <c r="H22" s="15">
        <f>ROUND((F22-G22),5)</f>
        <v>364.65</v>
      </c>
      <c r="I22" s="15">
        <v>1740.48</v>
      </c>
      <c r="J22" s="15">
        <v>0</v>
      </c>
      <c r="K22" s="15">
        <f>ROUND((I22-J22),5)</f>
        <v>1740.48</v>
      </c>
      <c r="L22" s="15">
        <v>76000</v>
      </c>
    </row>
    <row r="23" spans="1:12" x14ac:dyDescent="0.25">
      <c r="A23" s="2"/>
      <c r="B23" s="2"/>
      <c r="C23" s="2"/>
      <c r="D23" s="2"/>
      <c r="E23" s="2" t="s">
        <v>29</v>
      </c>
      <c r="F23" s="15">
        <v>0</v>
      </c>
      <c r="G23" s="15">
        <v>0</v>
      </c>
      <c r="H23" s="15">
        <f>ROUND((F23-G23),5)</f>
        <v>0</v>
      </c>
      <c r="I23" s="15">
        <v>7675.45</v>
      </c>
      <c r="J23" s="15">
        <v>7000</v>
      </c>
      <c r="K23" s="15">
        <f>ROUND((I23-J23),5)</f>
        <v>675.45</v>
      </c>
      <c r="L23" s="15">
        <v>7000</v>
      </c>
    </row>
    <row r="24" spans="1:12" ht="15.75" thickBot="1" x14ac:dyDescent="0.3">
      <c r="A24" s="2"/>
      <c r="B24" s="2"/>
      <c r="C24" s="2"/>
      <c r="D24" s="2"/>
      <c r="E24" s="2" t="s">
        <v>30</v>
      </c>
      <c r="F24" s="17">
        <v>22.45</v>
      </c>
      <c r="G24" s="17">
        <v>0</v>
      </c>
      <c r="H24" s="17">
        <f>ROUND((F24-G24),5)</f>
        <v>22.45</v>
      </c>
      <c r="I24" s="17">
        <v>12688.3</v>
      </c>
      <c r="J24" s="17">
        <v>5000</v>
      </c>
      <c r="K24" s="17">
        <f>ROUND((I24-J24),5)</f>
        <v>7688.3</v>
      </c>
      <c r="L24" s="17">
        <v>5000</v>
      </c>
    </row>
    <row r="25" spans="1:12" ht="15.75" thickBot="1" x14ac:dyDescent="0.3">
      <c r="A25" s="2"/>
      <c r="B25" s="2"/>
      <c r="C25" s="2"/>
      <c r="D25" s="2" t="s">
        <v>31</v>
      </c>
      <c r="E25" s="2"/>
      <c r="F25" s="18">
        <f>ROUND(SUM(F19:F24),5)</f>
        <v>275527.36</v>
      </c>
      <c r="G25" s="18">
        <f>ROUND(SUM(G19:G24),5)</f>
        <v>165000</v>
      </c>
      <c r="H25" s="18">
        <f>ROUND((F25-G25),5)</f>
        <v>110527.36</v>
      </c>
      <c r="I25" s="18">
        <f>ROUND(SUM(I19:I24),5)</f>
        <v>385514.07</v>
      </c>
      <c r="J25" s="18">
        <f>ROUND(SUM(J19:J24),5)</f>
        <v>458000</v>
      </c>
      <c r="K25" s="18">
        <f>ROUND((I25-J25),5)</f>
        <v>-72485.929999999993</v>
      </c>
      <c r="L25" s="18">
        <f>ROUND(SUM(L19:L24),5)</f>
        <v>534000</v>
      </c>
    </row>
    <row r="26" spans="1:12" x14ac:dyDescent="0.25">
      <c r="A26" s="2"/>
      <c r="B26" s="2"/>
      <c r="C26" s="2" t="s">
        <v>32</v>
      </c>
      <c r="D26" s="2"/>
      <c r="E26" s="2"/>
      <c r="F26" s="15">
        <f>ROUND(F18-F25,5)</f>
        <v>-212398.89</v>
      </c>
      <c r="G26" s="15">
        <f>ROUND(G18-G25,5)</f>
        <v>60512</v>
      </c>
      <c r="H26" s="15">
        <f>ROUND((F26-G26),5)</f>
        <v>-272910.89</v>
      </c>
      <c r="I26" s="15">
        <f>ROUND(I18-I25,5)</f>
        <v>436445.29</v>
      </c>
      <c r="J26" s="15">
        <f>ROUND(J18-J25,5)</f>
        <v>196715</v>
      </c>
      <c r="K26" s="15">
        <f>ROUND((I26-J26),5)</f>
        <v>239730.29</v>
      </c>
      <c r="L26" s="15">
        <f>ROUND(L18-L25,5)</f>
        <v>359410</v>
      </c>
    </row>
    <row r="27" spans="1:12" x14ac:dyDescent="0.25">
      <c r="A27" s="2"/>
      <c r="B27" s="2"/>
      <c r="C27" s="2"/>
      <c r="D27" s="2" t="s">
        <v>33</v>
      </c>
      <c r="E27" s="2"/>
      <c r="F27" s="15"/>
      <c r="G27" s="15"/>
      <c r="H27" s="15"/>
      <c r="I27" s="15"/>
      <c r="J27" s="15"/>
      <c r="K27" s="15"/>
      <c r="L27" s="15"/>
    </row>
    <row r="28" spans="1:12" x14ac:dyDescent="0.25">
      <c r="A28" s="2"/>
      <c r="B28" s="2"/>
      <c r="C28" s="2"/>
      <c r="D28" s="2"/>
      <c r="E28" s="2" t="s">
        <v>34</v>
      </c>
      <c r="F28" s="15">
        <v>822.04</v>
      </c>
      <c r="G28" s="15">
        <v>420</v>
      </c>
      <c r="H28" s="15">
        <f>ROUND((F28-G28),5)</f>
        <v>402.04</v>
      </c>
      <c r="I28" s="15">
        <v>3699.19</v>
      </c>
      <c r="J28" s="15">
        <v>3360</v>
      </c>
      <c r="K28" s="15">
        <f>ROUND((I28-J28),5)</f>
        <v>339.19</v>
      </c>
      <c r="L28" s="15">
        <v>5000</v>
      </c>
    </row>
    <row r="29" spans="1:12" x14ac:dyDescent="0.25">
      <c r="A29" s="2"/>
      <c r="B29" s="2"/>
      <c r="C29" s="2"/>
      <c r="D29" s="2"/>
      <c r="E29" s="2" t="s">
        <v>35</v>
      </c>
      <c r="F29" s="15">
        <v>542.46</v>
      </c>
      <c r="G29" s="15">
        <v>500</v>
      </c>
      <c r="H29" s="15">
        <f>ROUND((F29-G29),5)</f>
        <v>42.46</v>
      </c>
      <c r="I29" s="15">
        <v>542.46</v>
      </c>
      <c r="J29" s="15">
        <v>4000</v>
      </c>
      <c r="K29" s="15">
        <f>ROUND((I29-J29),5)</f>
        <v>-3457.54</v>
      </c>
      <c r="L29" s="15">
        <v>6000</v>
      </c>
    </row>
    <row r="30" spans="1:12" x14ac:dyDescent="0.25">
      <c r="A30" s="2"/>
      <c r="B30" s="2"/>
      <c r="C30" s="2"/>
      <c r="D30" s="2"/>
      <c r="E30" s="2" t="s">
        <v>36</v>
      </c>
      <c r="F30" s="15">
        <v>215.15</v>
      </c>
      <c r="G30" s="15">
        <v>585</v>
      </c>
      <c r="H30" s="15">
        <f>ROUND((F30-G30),5)</f>
        <v>-369.85</v>
      </c>
      <c r="I30" s="15">
        <v>5870.59</v>
      </c>
      <c r="J30" s="15">
        <v>4660</v>
      </c>
      <c r="K30" s="15">
        <f>ROUND((I30-J30),5)</f>
        <v>1210.5899999999999</v>
      </c>
      <c r="L30" s="15">
        <v>7000</v>
      </c>
    </row>
    <row r="31" spans="1:12" x14ac:dyDescent="0.25">
      <c r="A31" s="2"/>
      <c r="B31" s="2"/>
      <c r="C31" s="2"/>
      <c r="D31" s="2"/>
      <c r="E31" s="2" t="s">
        <v>37</v>
      </c>
      <c r="F31" s="15">
        <v>1016.09</v>
      </c>
      <c r="G31" s="15">
        <v>7100</v>
      </c>
      <c r="H31" s="15">
        <f>ROUND((F31-G31),5)</f>
        <v>-6083.91</v>
      </c>
      <c r="I31" s="15">
        <v>5258.11</v>
      </c>
      <c r="J31" s="15">
        <v>7100</v>
      </c>
      <c r="K31" s="15">
        <f>ROUND((I31-J31),5)</f>
        <v>-1841.89</v>
      </c>
      <c r="L31" s="15">
        <v>7100</v>
      </c>
    </row>
    <row r="32" spans="1:12" x14ac:dyDescent="0.25">
      <c r="A32" s="2"/>
      <c r="B32" s="2"/>
      <c r="C32" s="2"/>
      <c r="D32" s="2"/>
      <c r="E32" s="2" t="s">
        <v>38</v>
      </c>
      <c r="F32" s="15">
        <v>1341.95</v>
      </c>
      <c r="G32" s="15">
        <v>775</v>
      </c>
      <c r="H32" s="15">
        <f>ROUND((F32-G32),5)</f>
        <v>566.95000000000005</v>
      </c>
      <c r="I32" s="15">
        <v>2317.1999999999998</v>
      </c>
      <c r="J32" s="15">
        <v>1670</v>
      </c>
      <c r="K32" s="15">
        <f>ROUND((I32-J32),5)</f>
        <v>647.20000000000005</v>
      </c>
      <c r="L32" s="15">
        <v>2500</v>
      </c>
    </row>
    <row r="33" spans="1:12" x14ac:dyDescent="0.25">
      <c r="A33" s="2"/>
      <c r="B33" s="2"/>
      <c r="C33" s="2"/>
      <c r="D33" s="2"/>
      <c r="E33" s="2" t="s">
        <v>39</v>
      </c>
      <c r="F33" s="15">
        <v>190.65</v>
      </c>
      <c r="G33" s="15">
        <v>1670</v>
      </c>
      <c r="H33" s="15">
        <f>ROUND((F33-G33),5)</f>
        <v>-1479.35</v>
      </c>
      <c r="I33" s="15">
        <v>6912.8</v>
      </c>
      <c r="J33" s="15">
        <v>13320</v>
      </c>
      <c r="K33" s="15">
        <f>ROUND((I33-J33),5)</f>
        <v>-6407.2</v>
      </c>
      <c r="L33" s="15">
        <v>20000</v>
      </c>
    </row>
    <row r="34" spans="1:12" x14ac:dyDescent="0.25">
      <c r="A34" s="2"/>
      <c r="B34" s="2"/>
      <c r="C34" s="2"/>
      <c r="D34" s="2"/>
      <c r="E34" s="2" t="s">
        <v>40</v>
      </c>
      <c r="F34" s="15">
        <v>0</v>
      </c>
      <c r="G34" s="15">
        <v>450</v>
      </c>
      <c r="H34" s="15">
        <f>ROUND((F34-G34),5)</f>
        <v>-450</v>
      </c>
      <c r="I34" s="15">
        <v>650.88</v>
      </c>
      <c r="J34" s="15">
        <v>450</v>
      </c>
      <c r="K34" s="15">
        <f>ROUND((I34-J34),5)</f>
        <v>200.88</v>
      </c>
      <c r="L34" s="15">
        <v>450</v>
      </c>
    </row>
    <row r="35" spans="1:12" x14ac:dyDescent="0.25">
      <c r="A35" s="2"/>
      <c r="B35" s="2"/>
      <c r="C35" s="2"/>
      <c r="D35" s="2"/>
      <c r="E35" s="2" t="s">
        <v>41</v>
      </c>
      <c r="F35" s="15">
        <v>400.78</v>
      </c>
      <c r="G35" s="15">
        <v>260</v>
      </c>
      <c r="H35" s="15">
        <f>ROUND((F35-G35),5)</f>
        <v>140.78</v>
      </c>
      <c r="I35" s="15">
        <v>2352.21</v>
      </c>
      <c r="J35" s="15">
        <v>2060</v>
      </c>
      <c r="K35" s="15">
        <f>ROUND((I35-J35),5)</f>
        <v>292.20999999999998</v>
      </c>
      <c r="L35" s="15">
        <v>3100</v>
      </c>
    </row>
    <row r="36" spans="1:12" x14ac:dyDescent="0.25">
      <c r="A36" s="2"/>
      <c r="B36" s="2"/>
      <c r="C36" s="2"/>
      <c r="D36" s="2"/>
      <c r="E36" s="2" t="s">
        <v>42</v>
      </c>
      <c r="F36" s="15">
        <v>0</v>
      </c>
      <c r="G36" s="15">
        <v>167</v>
      </c>
      <c r="H36" s="15">
        <f>ROUND((F36-G36),5)</f>
        <v>-167</v>
      </c>
      <c r="I36" s="15">
        <v>960.46</v>
      </c>
      <c r="J36" s="15">
        <v>1332</v>
      </c>
      <c r="K36" s="15">
        <f>ROUND((I36-J36),5)</f>
        <v>-371.54</v>
      </c>
      <c r="L36" s="15">
        <v>2000</v>
      </c>
    </row>
    <row r="37" spans="1:12" x14ac:dyDescent="0.25">
      <c r="A37" s="2"/>
      <c r="B37" s="2"/>
      <c r="C37" s="2"/>
      <c r="D37" s="2"/>
      <c r="E37" s="2" t="s">
        <v>43</v>
      </c>
      <c r="F37" s="15">
        <v>0</v>
      </c>
      <c r="G37" s="15">
        <v>0</v>
      </c>
      <c r="H37" s="15">
        <f>ROUND((F37-G37),5)</f>
        <v>0</v>
      </c>
      <c r="I37" s="15">
        <v>0</v>
      </c>
      <c r="J37" s="15">
        <v>350</v>
      </c>
      <c r="K37" s="15">
        <f>ROUND((I37-J37),5)</f>
        <v>-350</v>
      </c>
      <c r="L37" s="15">
        <v>350</v>
      </c>
    </row>
    <row r="38" spans="1:12" x14ac:dyDescent="0.25">
      <c r="A38" s="2"/>
      <c r="B38" s="2"/>
      <c r="C38" s="2"/>
      <c r="D38" s="2"/>
      <c r="E38" s="2" t="s">
        <v>44</v>
      </c>
      <c r="F38" s="15">
        <v>6738.35</v>
      </c>
      <c r="G38" s="15">
        <v>5880</v>
      </c>
      <c r="H38" s="15">
        <f>ROUND((F38-G38),5)</f>
        <v>858.35</v>
      </c>
      <c r="I38" s="15">
        <v>27023.77</v>
      </c>
      <c r="J38" s="15">
        <v>40840</v>
      </c>
      <c r="K38" s="15">
        <f>ROUND((I38-J38),5)</f>
        <v>-13816.23</v>
      </c>
      <c r="L38" s="15">
        <v>55600</v>
      </c>
    </row>
    <row r="39" spans="1:12" x14ac:dyDescent="0.25">
      <c r="A39" s="2"/>
      <c r="B39" s="2"/>
      <c r="C39" s="2"/>
      <c r="D39" s="2"/>
      <c r="E39" s="2" t="s">
        <v>45</v>
      </c>
      <c r="F39" s="15">
        <v>0</v>
      </c>
      <c r="G39" s="15">
        <v>55</v>
      </c>
      <c r="H39" s="15">
        <f>ROUND((F39-G39),5)</f>
        <v>-55</v>
      </c>
      <c r="I39" s="15">
        <v>678.12</v>
      </c>
      <c r="J39" s="15">
        <v>430</v>
      </c>
      <c r="K39" s="15">
        <f>ROUND((I39-J39),5)</f>
        <v>248.12</v>
      </c>
      <c r="L39" s="15">
        <v>650</v>
      </c>
    </row>
    <row r="40" spans="1:12" x14ac:dyDescent="0.25">
      <c r="A40" s="2"/>
      <c r="B40" s="2"/>
      <c r="C40" s="2"/>
      <c r="D40" s="2"/>
      <c r="E40" s="2" t="s">
        <v>46</v>
      </c>
      <c r="F40" s="15">
        <v>1758.22</v>
      </c>
      <c r="G40" s="15">
        <v>1250</v>
      </c>
      <c r="H40" s="15">
        <f>ROUND((F40-G40),5)</f>
        <v>508.22</v>
      </c>
      <c r="I40" s="15">
        <v>12422.26</v>
      </c>
      <c r="J40" s="15">
        <v>10000</v>
      </c>
      <c r="K40" s="15">
        <f>ROUND((I40-J40),5)</f>
        <v>2422.2600000000002</v>
      </c>
      <c r="L40" s="15">
        <v>15000</v>
      </c>
    </row>
    <row r="41" spans="1:12" x14ac:dyDescent="0.25">
      <c r="A41" s="2"/>
      <c r="B41" s="2"/>
      <c r="C41" s="2"/>
      <c r="D41" s="2"/>
      <c r="E41" s="2" t="s">
        <v>47</v>
      </c>
      <c r="F41" s="15">
        <v>353.09</v>
      </c>
      <c r="G41" s="15">
        <v>0</v>
      </c>
      <c r="H41" s="15">
        <f>ROUND((F41-G41),5)</f>
        <v>353.09</v>
      </c>
      <c r="I41" s="15">
        <v>2824.72</v>
      </c>
      <c r="J41" s="15">
        <v>0</v>
      </c>
      <c r="K41" s="15">
        <f>ROUND((I41-J41),5)</f>
        <v>2824.72</v>
      </c>
      <c r="L41" s="15">
        <v>0</v>
      </c>
    </row>
    <row r="42" spans="1:12" x14ac:dyDescent="0.25">
      <c r="A42" s="2"/>
      <c r="B42" s="2"/>
      <c r="C42" s="2"/>
      <c r="D42" s="2"/>
      <c r="E42" s="2" t="s">
        <v>48</v>
      </c>
      <c r="F42" s="15">
        <v>25128.52</v>
      </c>
      <c r="G42" s="15">
        <v>27125</v>
      </c>
      <c r="H42" s="15">
        <f>ROUND((F42-G42),5)</f>
        <v>-1996.48</v>
      </c>
      <c r="I42" s="15">
        <v>194582.65</v>
      </c>
      <c r="J42" s="15">
        <v>217000</v>
      </c>
      <c r="K42" s="15">
        <f>ROUND((I42-J42),5)</f>
        <v>-22417.35</v>
      </c>
      <c r="L42" s="15">
        <v>325500</v>
      </c>
    </row>
    <row r="43" spans="1:12" x14ac:dyDescent="0.25">
      <c r="A43" s="2"/>
      <c r="B43" s="2"/>
      <c r="C43" s="2"/>
      <c r="D43" s="2"/>
      <c r="E43" s="2" t="s">
        <v>49</v>
      </c>
      <c r="F43" s="15">
        <v>1756.66</v>
      </c>
      <c r="G43" s="15">
        <v>0</v>
      </c>
      <c r="H43" s="15">
        <f>ROUND((F43-G43),5)</f>
        <v>1756.66</v>
      </c>
      <c r="I43" s="15">
        <v>14559.62</v>
      </c>
      <c r="J43" s="15">
        <v>0</v>
      </c>
      <c r="K43" s="15">
        <f>ROUND((I43-J43),5)</f>
        <v>14559.62</v>
      </c>
      <c r="L43" s="15">
        <v>0</v>
      </c>
    </row>
    <row r="44" spans="1:12" x14ac:dyDescent="0.25">
      <c r="A44" s="2"/>
      <c r="B44" s="2"/>
      <c r="C44" s="2"/>
      <c r="D44" s="2"/>
      <c r="E44" s="2" t="s">
        <v>50</v>
      </c>
      <c r="F44" s="15">
        <v>2051.94</v>
      </c>
      <c r="G44" s="15">
        <v>1750</v>
      </c>
      <c r="H44" s="15">
        <f>ROUND((F44-G44),5)</f>
        <v>301.94</v>
      </c>
      <c r="I44" s="15">
        <v>13424.26</v>
      </c>
      <c r="J44" s="15">
        <v>14000</v>
      </c>
      <c r="K44" s="15">
        <f>ROUND((I44-J44),5)</f>
        <v>-575.74</v>
      </c>
      <c r="L44" s="15">
        <v>21000</v>
      </c>
    </row>
    <row r="45" spans="1:12" x14ac:dyDescent="0.25">
      <c r="A45" s="2"/>
      <c r="B45" s="2"/>
      <c r="C45" s="2"/>
      <c r="D45" s="2"/>
      <c r="E45" s="2" t="s">
        <v>51</v>
      </c>
      <c r="F45" s="15">
        <v>2206.94</v>
      </c>
      <c r="G45" s="15">
        <v>1958</v>
      </c>
      <c r="H45" s="15">
        <f>ROUND((F45-G45),5)</f>
        <v>248.94</v>
      </c>
      <c r="I45" s="15">
        <v>11890.93</v>
      </c>
      <c r="J45" s="15">
        <v>15668</v>
      </c>
      <c r="K45" s="15">
        <f>ROUND((I45-J45),5)</f>
        <v>-3777.07</v>
      </c>
      <c r="L45" s="15">
        <v>23500</v>
      </c>
    </row>
    <row r="46" spans="1:12" ht="15.75" thickBot="1" x14ac:dyDescent="0.3">
      <c r="A46" s="2"/>
      <c r="B46" s="2"/>
      <c r="C46" s="2"/>
      <c r="D46" s="2"/>
      <c r="E46" s="2" t="s">
        <v>52</v>
      </c>
      <c r="F46" s="17">
        <v>78.36</v>
      </c>
      <c r="G46" s="17">
        <v>90</v>
      </c>
      <c r="H46" s="17">
        <f>ROUND((F46-G46),5)</f>
        <v>-11.64</v>
      </c>
      <c r="I46" s="17">
        <v>774.24</v>
      </c>
      <c r="J46" s="17">
        <v>740</v>
      </c>
      <c r="K46" s="17">
        <f>ROUND((I46-J46),5)</f>
        <v>34.24</v>
      </c>
      <c r="L46" s="17">
        <v>1100</v>
      </c>
    </row>
    <row r="47" spans="1:12" ht="15.75" thickBot="1" x14ac:dyDescent="0.3">
      <c r="A47" s="2"/>
      <c r="B47" s="2"/>
      <c r="C47" s="2"/>
      <c r="D47" s="2" t="s">
        <v>53</v>
      </c>
      <c r="E47" s="2"/>
      <c r="F47" s="19">
        <f>ROUND(SUM(F27:F46),5)</f>
        <v>44601.2</v>
      </c>
      <c r="G47" s="19">
        <f>ROUND(SUM(G27:G46),5)</f>
        <v>50035</v>
      </c>
      <c r="H47" s="19">
        <f>ROUND((F47-G47),5)</f>
        <v>-5433.8</v>
      </c>
      <c r="I47" s="19">
        <f>ROUND(SUM(I27:I46),5)</f>
        <v>306744.46999999997</v>
      </c>
      <c r="J47" s="19">
        <f>ROUND(SUM(J27:J46),5)</f>
        <v>336980</v>
      </c>
      <c r="K47" s="19">
        <f>ROUND((I47-J47),5)</f>
        <v>-30235.53</v>
      </c>
      <c r="L47" s="19">
        <f>ROUND(SUM(L27:L46),5)</f>
        <v>495850</v>
      </c>
    </row>
    <row r="48" spans="1:12" ht="15.75" thickBot="1" x14ac:dyDescent="0.3">
      <c r="A48" s="2"/>
      <c r="B48" s="2" t="s">
        <v>54</v>
      </c>
      <c r="C48" s="2"/>
      <c r="D48" s="2"/>
      <c r="E48" s="2"/>
      <c r="F48" s="19">
        <f>ROUND(F6+F26-F47,5)</f>
        <v>-257000.09</v>
      </c>
      <c r="G48" s="19">
        <f>ROUND(G6+G26-G47,5)</f>
        <v>10477</v>
      </c>
      <c r="H48" s="19">
        <f>ROUND((F48-G48),5)</f>
        <v>-267477.09000000003</v>
      </c>
      <c r="I48" s="19">
        <f>ROUND(I6+I26-I47,5)</f>
        <v>129700.82</v>
      </c>
      <c r="J48" s="19">
        <f>ROUND(J6+J26-J47,5)</f>
        <v>-140265</v>
      </c>
      <c r="K48" s="19">
        <f>ROUND((I48-J48),5)</f>
        <v>269965.82</v>
      </c>
      <c r="L48" s="19">
        <f>ROUND(L6+L26-L47,5)</f>
        <v>-136440</v>
      </c>
    </row>
    <row r="49" spans="1:12" s="8" customFormat="1" ht="15.75" thickBot="1" x14ac:dyDescent="0.3">
      <c r="A49" s="2" t="s">
        <v>55</v>
      </c>
      <c r="B49" s="2"/>
      <c r="C49" s="2"/>
      <c r="D49" s="2"/>
      <c r="E49" s="2"/>
      <c r="F49" s="20">
        <f>F48</f>
        <v>-257000.09</v>
      </c>
      <c r="G49" s="20">
        <f>G48</f>
        <v>10477</v>
      </c>
      <c r="H49" s="20">
        <f>ROUND((F49-G49),5)</f>
        <v>-267477.09000000003</v>
      </c>
      <c r="I49" s="20">
        <f>I48</f>
        <v>129700.82</v>
      </c>
      <c r="J49" s="20">
        <f>J48</f>
        <v>-140265</v>
      </c>
      <c r="K49" s="20">
        <f>ROUND((I49-J49),5)</f>
        <v>269965.82</v>
      </c>
      <c r="L49" s="20">
        <f>L48</f>
        <v>-136440</v>
      </c>
    </row>
    <row r="50" spans="1:12" ht="15.75" thickTop="1" x14ac:dyDescent="0.25"/>
  </sheetData>
  <pageMargins left="0.7" right="0.7" top="0.75" bottom="0.75" header="0.1" footer="0.3"/>
  <pageSetup scale="40" orientation="portrait" r:id="rId1"/>
  <headerFooter>
    <oddFooter>&amp;R&amp;"Arial,Bold"&amp;11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3BA2-77EC-4CEE-B9BA-A06779C84434}">
  <dimension ref="A1:F57"/>
  <sheetViews>
    <sheetView tabSelected="1" workbookViewId="0">
      <selection activeCell="J20" sqref="J20"/>
    </sheetView>
  </sheetViews>
  <sheetFormatPr defaultRowHeight="15" x14ac:dyDescent="0.25"/>
  <cols>
    <col min="1" max="4" width="3" style="35" customWidth="1"/>
    <col min="5" max="5" width="30" style="35" customWidth="1"/>
    <col min="6" max="6" width="11.5703125" bestFit="1" customWidth="1"/>
  </cols>
  <sheetData>
    <row r="1" spans="1:6" ht="15.75" x14ac:dyDescent="0.25">
      <c r="A1" s="21" t="s">
        <v>1</v>
      </c>
      <c r="B1" s="22"/>
      <c r="C1" s="22"/>
      <c r="D1" s="22"/>
      <c r="E1" s="22"/>
      <c r="F1" s="23"/>
    </row>
    <row r="2" spans="1:6" ht="18" x14ac:dyDescent="0.25">
      <c r="A2" s="24" t="s">
        <v>56</v>
      </c>
      <c r="B2" s="22"/>
      <c r="C2" s="22"/>
      <c r="D2" s="22"/>
      <c r="E2" s="22"/>
      <c r="F2" s="25"/>
    </row>
    <row r="3" spans="1:6" x14ac:dyDescent="0.25">
      <c r="A3" s="26" t="s">
        <v>57</v>
      </c>
      <c r="B3" s="22"/>
      <c r="C3" s="22"/>
      <c r="D3" s="22"/>
      <c r="E3" s="22"/>
      <c r="F3" s="23" t="s">
        <v>4</v>
      </c>
    </row>
    <row r="4" spans="1:6" s="12" customFormat="1" ht="15.75" thickBot="1" x14ac:dyDescent="0.3">
      <c r="A4" s="27"/>
      <c r="B4" s="27"/>
      <c r="C4" s="27"/>
      <c r="D4" s="27"/>
      <c r="E4" s="27"/>
      <c r="F4" s="28" t="s">
        <v>58</v>
      </c>
    </row>
    <row r="5" spans="1:6" ht="15.75" thickTop="1" x14ac:dyDescent="0.25">
      <c r="A5" s="29" t="s">
        <v>59</v>
      </c>
      <c r="B5" s="29"/>
      <c r="C5" s="29"/>
      <c r="D5" s="29"/>
      <c r="E5" s="29"/>
      <c r="F5" s="30"/>
    </row>
    <row r="6" spans="1:6" x14ac:dyDescent="0.25">
      <c r="A6" s="29"/>
      <c r="B6" s="29" t="s">
        <v>60</v>
      </c>
      <c r="C6" s="29"/>
      <c r="D6" s="29"/>
      <c r="E6" s="29"/>
      <c r="F6" s="30"/>
    </row>
    <row r="7" spans="1:6" x14ac:dyDescent="0.25">
      <c r="A7" s="29"/>
      <c r="B7" s="29"/>
      <c r="C7" s="29" t="s">
        <v>61</v>
      </c>
      <c r="D7" s="29"/>
      <c r="E7" s="29"/>
      <c r="F7" s="30"/>
    </row>
    <row r="8" spans="1:6" x14ac:dyDescent="0.25">
      <c r="A8" s="29"/>
      <c r="B8" s="29"/>
      <c r="C8" s="29"/>
      <c r="D8" s="29" t="s">
        <v>62</v>
      </c>
      <c r="E8" s="29"/>
      <c r="F8" s="30">
        <v>290670.09999999998</v>
      </c>
    </row>
    <row r="9" spans="1:6" x14ac:dyDescent="0.25">
      <c r="A9" s="29"/>
      <c r="B9" s="29"/>
      <c r="C9" s="29"/>
      <c r="D9" s="29" t="s">
        <v>63</v>
      </c>
      <c r="E9" s="29"/>
      <c r="F9" s="30">
        <v>31229.09</v>
      </c>
    </row>
    <row r="10" spans="1:6" x14ac:dyDescent="0.25">
      <c r="A10" s="29"/>
      <c r="B10" s="29"/>
      <c r="C10" s="29"/>
      <c r="D10" s="29" t="s">
        <v>64</v>
      </c>
      <c r="E10" s="29"/>
      <c r="F10" s="30">
        <v>114278.69</v>
      </c>
    </row>
    <row r="11" spans="1:6" ht="15.75" thickBot="1" x14ac:dyDescent="0.3">
      <c r="A11" s="29"/>
      <c r="B11" s="29"/>
      <c r="C11" s="29"/>
      <c r="D11" s="29" t="s">
        <v>65</v>
      </c>
      <c r="E11" s="29"/>
      <c r="F11" s="31">
        <v>114.16</v>
      </c>
    </row>
    <row r="12" spans="1:6" x14ac:dyDescent="0.25">
      <c r="A12" s="29"/>
      <c r="B12" s="29"/>
      <c r="C12" s="29" t="s">
        <v>66</v>
      </c>
      <c r="D12" s="29"/>
      <c r="E12" s="29"/>
      <c r="F12" s="30">
        <f>ROUND(SUM(F7:F11),5)</f>
        <v>436292.04</v>
      </c>
    </row>
    <row r="13" spans="1:6" x14ac:dyDescent="0.25">
      <c r="A13" s="29"/>
      <c r="B13" s="29"/>
      <c r="C13" s="29" t="s">
        <v>67</v>
      </c>
      <c r="D13" s="29"/>
      <c r="E13" s="29"/>
      <c r="F13" s="30"/>
    </row>
    <row r="14" spans="1:6" x14ac:dyDescent="0.25">
      <c r="A14" s="29"/>
      <c r="B14" s="29"/>
      <c r="C14" s="29"/>
      <c r="D14" s="29" t="s">
        <v>68</v>
      </c>
      <c r="E14" s="29"/>
      <c r="F14" s="30">
        <v>22500</v>
      </c>
    </row>
    <row r="15" spans="1:6" ht="15.75" thickBot="1" x14ac:dyDescent="0.3">
      <c r="A15" s="29"/>
      <c r="B15" s="29"/>
      <c r="C15" s="29"/>
      <c r="D15" s="29" t="s">
        <v>69</v>
      </c>
      <c r="E15" s="29"/>
      <c r="F15" s="31">
        <v>-7722.84</v>
      </c>
    </row>
    <row r="16" spans="1:6" x14ac:dyDescent="0.25">
      <c r="A16" s="29"/>
      <c r="B16" s="29"/>
      <c r="C16" s="29" t="s">
        <v>70</v>
      </c>
      <c r="D16" s="29"/>
      <c r="E16" s="29"/>
      <c r="F16" s="30">
        <f>ROUND(SUM(F13:F15),5)</f>
        <v>14777.16</v>
      </c>
    </row>
    <row r="17" spans="1:6" x14ac:dyDescent="0.25">
      <c r="A17" s="29"/>
      <c r="B17" s="29"/>
      <c r="C17" s="29" t="s">
        <v>71</v>
      </c>
      <c r="D17" s="29"/>
      <c r="E17" s="29"/>
      <c r="F17" s="30"/>
    </row>
    <row r="18" spans="1:6" x14ac:dyDescent="0.25">
      <c r="A18" s="29"/>
      <c r="B18" s="29"/>
      <c r="C18" s="29"/>
      <c r="D18" s="29" t="s">
        <v>72</v>
      </c>
      <c r="E18" s="29"/>
      <c r="F18" s="30">
        <v>150000</v>
      </c>
    </row>
    <row r="19" spans="1:6" x14ac:dyDescent="0.25">
      <c r="A19" s="29"/>
      <c r="B19" s="29"/>
      <c r="C19" s="29"/>
      <c r="D19" s="29" t="s">
        <v>73</v>
      </c>
      <c r="E19" s="29"/>
      <c r="F19" s="30">
        <v>3437.68</v>
      </c>
    </row>
    <row r="20" spans="1:6" x14ac:dyDescent="0.25">
      <c r="A20" s="29"/>
      <c r="B20" s="29"/>
      <c r="C20" s="29"/>
      <c r="D20" s="29" t="s">
        <v>74</v>
      </c>
      <c r="E20" s="29"/>
      <c r="F20" s="30">
        <v>7500</v>
      </c>
    </row>
    <row r="21" spans="1:6" x14ac:dyDescent="0.25">
      <c r="A21" s="29"/>
      <c r="B21" s="29"/>
      <c r="C21" s="29"/>
      <c r="D21" s="29" t="s">
        <v>75</v>
      </c>
      <c r="E21" s="29"/>
      <c r="F21" s="30">
        <v>306.39999999999998</v>
      </c>
    </row>
    <row r="22" spans="1:6" ht="15.75" thickBot="1" x14ac:dyDescent="0.3">
      <c r="A22" s="29"/>
      <c r="B22" s="29"/>
      <c r="C22" s="29"/>
      <c r="D22" s="29" t="s">
        <v>76</v>
      </c>
      <c r="E22" s="29"/>
      <c r="F22" s="30">
        <v>8542.65</v>
      </c>
    </row>
    <row r="23" spans="1:6" ht="15.75" thickBot="1" x14ac:dyDescent="0.3">
      <c r="A23" s="29"/>
      <c r="B23" s="29"/>
      <c r="C23" s="29" t="s">
        <v>77</v>
      </c>
      <c r="D23" s="29"/>
      <c r="E23" s="29"/>
      <c r="F23" s="32">
        <f>ROUND(SUM(F17:F22),5)</f>
        <v>169786.73</v>
      </c>
    </row>
    <row r="24" spans="1:6" x14ac:dyDescent="0.25">
      <c r="A24" s="29"/>
      <c r="B24" s="29" t="s">
        <v>78</v>
      </c>
      <c r="C24" s="29"/>
      <c r="D24" s="29"/>
      <c r="E24" s="29"/>
      <c r="F24" s="30">
        <f>ROUND(F6+F12+F16+F23,5)</f>
        <v>620855.93000000005</v>
      </c>
    </row>
    <row r="25" spans="1:6" x14ac:dyDescent="0.25">
      <c r="A25" s="29"/>
      <c r="B25" s="29" t="s">
        <v>79</v>
      </c>
      <c r="C25" s="29"/>
      <c r="D25" s="29"/>
      <c r="E25" s="29"/>
      <c r="F25" s="30"/>
    </row>
    <row r="26" spans="1:6" x14ac:dyDescent="0.25">
      <c r="A26" s="29"/>
      <c r="B26" s="29"/>
      <c r="C26" s="29" t="s">
        <v>80</v>
      </c>
      <c r="D26" s="29"/>
      <c r="E26" s="29"/>
      <c r="F26" s="30">
        <v>36484.550000000003</v>
      </c>
    </row>
    <row r="27" spans="1:6" x14ac:dyDescent="0.25">
      <c r="A27" s="29"/>
      <c r="B27" s="29"/>
      <c r="C27" s="29" t="s">
        <v>81</v>
      </c>
      <c r="D27" s="29"/>
      <c r="E27" s="29"/>
      <c r="F27" s="30">
        <v>-21072.09</v>
      </c>
    </row>
    <row r="28" spans="1:6" x14ac:dyDescent="0.25">
      <c r="A28" s="29"/>
      <c r="B28" s="29"/>
      <c r="C28" s="29" t="s">
        <v>82</v>
      </c>
      <c r="D28" s="29"/>
      <c r="E28" s="29"/>
      <c r="F28" s="30">
        <v>4252.5200000000004</v>
      </c>
    </row>
    <row r="29" spans="1:6" ht="15.75" thickBot="1" x14ac:dyDescent="0.3">
      <c r="A29" s="29"/>
      <c r="B29" s="29"/>
      <c r="C29" s="29" t="s">
        <v>83</v>
      </c>
      <c r="D29" s="29"/>
      <c r="E29" s="29"/>
      <c r="F29" s="30">
        <v>-1304.1600000000001</v>
      </c>
    </row>
    <row r="30" spans="1:6" ht="15.75" thickBot="1" x14ac:dyDescent="0.3">
      <c r="A30" s="29"/>
      <c r="B30" s="29" t="s">
        <v>84</v>
      </c>
      <c r="C30" s="29"/>
      <c r="D30" s="29"/>
      <c r="E30" s="29"/>
      <c r="F30" s="33">
        <f>ROUND(SUM(F25:F29),5)</f>
        <v>18360.82</v>
      </c>
    </row>
    <row r="31" spans="1:6" s="35" customFormat="1" ht="12" thickBot="1" x14ac:dyDescent="0.25">
      <c r="A31" s="29" t="s">
        <v>85</v>
      </c>
      <c r="B31" s="29"/>
      <c r="C31" s="29"/>
      <c r="D31" s="29"/>
      <c r="E31" s="29"/>
      <c r="F31" s="34">
        <f>ROUND(F5+F24+F30,5)</f>
        <v>639216.75</v>
      </c>
    </row>
    <row r="32" spans="1:6" ht="15.75" thickTop="1" x14ac:dyDescent="0.25">
      <c r="A32" s="29" t="s">
        <v>86</v>
      </c>
      <c r="B32" s="29"/>
      <c r="C32" s="29"/>
      <c r="D32" s="29"/>
      <c r="E32" s="29"/>
      <c r="F32" s="30"/>
    </row>
    <row r="33" spans="1:6" x14ac:dyDescent="0.25">
      <c r="A33" s="29"/>
      <c r="B33" s="29" t="s">
        <v>87</v>
      </c>
      <c r="C33" s="29"/>
      <c r="D33" s="29"/>
      <c r="E33" s="29"/>
      <c r="F33" s="30"/>
    </row>
    <row r="34" spans="1:6" x14ac:dyDescent="0.25">
      <c r="A34" s="29"/>
      <c r="B34" s="29"/>
      <c r="C34" s="29" t="s">
        <v>88</v>
      </c>
      <c r="D34" s="29"/>
      <c r="E34" s="29"/>
      <c r="F34" s="30"/>
    </row>
    <row r="35" spans="1:6" x14ac:dyDescent="0.25">
      <c r="A35" s="29"/>
      <c r="B35" s="29"/>
      <c r="C35" s="29"/>
      <c r="D35" s="29" t="s">
        <v>89</v>
      </c>
      <c r="E35" s="29"/>
      <c r="F35" s="30"/>
    </row>
    <row r="36" spans="1:6" ht="15.75" thickBot="1" x14ac:dyDescent="0.3">
      <c r="A36" s="29"/>
      <c r="B36" s="29"/>
      <c r="C36" s="29"/>
      <c r="D36" s="29"/>
      <c r="E36" s="29" t="s">
        <v>90</v>
      </c>
      <c r="F36" s="31">
        <v>137585.51999999999</v>
      </c>
    </row>
    <row r="37" spans="1:6" x14ac:dyDescent="0.25">
      <c r="A37" s="29"/>
      <c r="B37" s="29"/>
      <c r="C37" s="29"/>
      <c r="D37" s="29" t="s">
        <v>91</v>
      </c>
      <c r="E37" s="29"/>
      <c r="F37" s="30">
        <f>ROUND(SUM(F35:F36),5)</f>
        <v>137585.51999999999</v>
      </c>
    </row>
    <row r="38" spans="1:6" x14ac:dyDescent="0.25">
      <c r="A38" s="29"/>
      <c r="B38" s="29"/>
      <c r="C38" s="29"/>
      <c r="D38" s="29" t="s">
        <v>92</v>
      </c>
      <c r="E38" s="29"/>
      <c r="F38" s="30"/>
    </row>
    <row r="39" spans="1:6" x14ac:dyDescent="0.25">
      <c r="A39" s="29"/>
      <c r="B39" s="29"/>
      <c r="C39" s="29"/>
      <c r="D39" s="29"/>
      <c r="E39" s="29" t="s">
        <v>93</v>
      </c>
      <c r="F39" s="30">
        <v>3595.19</v>
      </c>
    </row>
    <row r="40" spans="1:6" x14ac:dyDescent="0.25">
      <c r="A40" s="29"/>
      <c r="B40" s="29"/>
      <c r="C40" s="29"/>
      <c r="D40" s="29"/>
      <c r="E40" s="29" t="s">
        <v>94</v>
      </c>
      <c r="F40" s="30">
        <v>-18.41</v>
      </c>
    </row>
    <row r="41" spans="1:6" x14ac:dyDescent="0.25">
      <c r="A41" s="29"/>
      <c r="B41" s="29"/>
      <c r="C41" s="29"/>
      <c r="D41" s="29"/>
      <c r="E41" s="29" t="s">
        <v>95</v>
      </c>
      <c r="F41" s="30">
        <v>1229.42</v>
      </c>
    </row>
    <row r="42" spans="1:6" ht="15.75" thickBot="1" x14ac:dyDescent="0.3">
      <c r="A42" s="29"/>
      <c r="B42" s="29"/>
      <c r="C42" s="29"/>
      <c r="D42" s="29"/>
      <c r="E42" s="29" t="s">
        <v>96</v>
      </c>
      <c r="F42" s="31">
        <v>3033.16</v>
      </c>
    </row>
    <row r="43" spans="1:6" x14ac:dyDescent="0.25">
      <c r="A43" s="29"/>
      <c r="B43" s="29"/>
      <c r="C43" s="29"/>
      <c r="D43" s="29" t="s">
        <v>97</v>
      </c>
      <c r="E43" s="29"/>
      <c r="F43" s="30">
        <f>ROUND(SUM(F38:F42),5)</f>
        <v>7839.36</v>
      </c>
    </row>
    <row r="44" spans="1:6" x14ac:dyDescent="0.25">
      <c r="A44" s="29"/>
      <c r="B44" s="29"/>
      <c r="C44" s="29"/>
      <c r="D44" s="29" t="s">
        <v>98</v>
      </c>
      <c r="E44" s="29"/>
      <c r="F44" s="30"/>
    </row>
    <row r="45" spans="1:6" x14ac:dyDescent="0.25">
      <c r="A45" s="29"/>
      <c r="B45" s="29"/>
      <c r="C45" s="29"/>
      <c r="D45" s="29"/>
      <c r="E45" s="29" t="s">
        <v>99</v>
      </c>
      <c r="F45" s="30">
        <v>22817.15</v>
      </c>
    </row>
    <row r="46" spans="1:6" ht="15.75" thickBot="1" x14ac:dyDescent="0.3">
      <c r="A46" s="29"/>
      <c r="B46" s="29"/>
      <c r="C46" s="29"/>
      <c r="D46" s="29"/>
      <c r="E46" s="29" t="s">
        <v>100</v>
      </c>
      <c r="F46" s="30">
        <v>-8773.36</v>
      </c>
    </row>
    <row r="47" spans="1:6" ht="15.75" thickBot="1" x14ac:dyDescent="0.3">
      <c r="A47" s="29"/>
      <c r="B47" s="29"/>
      <c r="C47" s="29"/>
      <c r="D47" s="29" t="s">
        <v>101</v>
      </c>
      <c r="E47" s="29"/>
      <c r="F47" s="33">
        <f>ROUND(SUM(F44:F46),5)</f>
        <v>14043.79</v>
      </c>
    </row>
    <row r="48" spans="1:6" ht="15.75" thickBot="1" x14ac:dyDescent="0.3">
      <c r="A48" s="29"/>
      <c r="B48" s="29"/>
      <c r="C48" s="29" t="s">
        <v>102</v>
      </c>
      <c r="D48" s="29"/>
      <c r="E48" s="29"/>
      <c r="F48" s="32">
        <f>ROUND(F34+F37+F43+F47,5)</f>
        <v>159468.67000000001</v>
      </c>
    </row>
    <row r="49" spans="1:6" x14ac:dyDescent="0.25">
      <c r="A49" s="29"/>
      <c r="B49" s="29" t="s">
        <v>103</v>
      </c>
      <c r="C49" s="29"/>
      <c r="D49" s="29"/>
      <c r="E49" s="29"/>
      <c r="F49" s="30">
        <f>ROUND(F33+F48,5)</f>
        <v>159468.67000000001</v>
      </c>
    </row>
    <row r="50" spans="1:6" x14ac:dyDescent="0.25">
      <c r="A50" s="29"/>
      <c r="B50" s="29" t="s">
        <v>104</v>
      </c>
      <c r="C50" s="29"/>
      <c r="D50" s="29"/>
      <c r="E50" s="29"/>
      <c r="F50" s="30"/>
    </row>
    <row r="51" spans="1:6" x14ac:dyDescent="0.25">
      <c r="A51" s="29"/>
      <c r="B51" s="29"/>
      <c r="C51" s="29" t="s">
        <v>105</v>
      </c>
      <c r="D51" s="29"/>
      <c r="E51" s="29"/>
      <c r="F51" s="30">
        <v>25000</v>
      </c>
    </row>
    <row r="52" spans="1:6" x14ac:dyDescent="0.25">
      <c r="A52" s="29"/>
      <c r="B52" s="29"/>
      <c r="C52" s="29" t="s">
        <v>106</v>
      </c>
      <c r="D52" s="29"/>
      <c r="E52" s="29"/>
      <c r="F52" s="30">
        <v>321065.26</v>
      </c>
    </row>
    <row r="53" spans="1:6" x14ac:dyDescent="0.25">
      <c r="A53" s="29"/>
      <c r="B53" s="29"/>
      <c r="C53" s="29" t="s">
        <v>107</v>
      </c>
      <c r="D53" s="29"/>
      <c r="E53" s="29"/>
      <c r="F53" s="30">
        <v>3982</v>
      </c>
    </row>
    <row r="54" spans="1:6" ht="15.75" thickBot="1" x14ac:dyDescent="0.3">
      <c r="A54" s="29"/>
      <c r="B54" s="29"/>
      <c r="C54" s="29" t="s">
        <v>55</v>
      </c>
      <c r="D54" s="29"/>
      <c r="E54" s="29"/>
      <c r="F54" s="30">
        <v>129700.82</v>
      </c>
    </row>
    <row r="55" spans="1:6" ht="15.75" thickBot="1" x14ac:dyDescent="0.3">
      <c r="A55" s="29"/>
      <c r="B55" s="29" t="s">
        <v>108</v>
      </c>
      <c r="C55" s="29"/>
      <c r="D55" s="29"/>
      <c r="E55" s="29"/>
      <c r="F55" s="33">
        <f>ROUND(SUM(F50:F54),5)</f>
        <v>479748.08</v>
      </c>
    </row>
    <row r="56" spans="1:6" s="35" customFormat="1" ht="12" thickBot="1" x14ac:dyDescent="0.25">
      <c r="A56" s="29" t="s">
        <v>109</v>
      </c>
      <c r="B56" s="29"/>
      <c r="C56" s="29"/>
      <c r="D56" s="29"/>
      <c r="E56" s="29"/>
      <c r="F56" s="34">
        <f>ROUND(F32+F49+F55,5)</f>
        <v>639216.75</v>
      </c>
    </row>
    <row r="57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April and YTD</vt:lpstr>
      <vt:lpstr>Balance sheet</vt:lpstr>
      <vt:lpstr>'April and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2025-06-10T07:17:24Z</dcterms:created>
  <dcterms:modified xsi:type="dcterms:W3CDTF">2025-06-10T07:25:38Z</dcterms:modified>
</cp:coreProperties>
</file>