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ropbox\Skills Canada Financial statements\2025 Financials\9-May 2025\"/>
    </mc:Choice>
  </mc:AlternateContent>
  <xr:revisionPtr revIDLastSave="0" documentId="13_ncr:1_{5356889A-3E0A-43A1-95CC-02FF38680F01}" xr6:coauthVersionLast="47" xr6:coauthVersionMax="47" xr10:uidLastSave="{00000000-0000-0000-0000-000000000000}"/>
  <bookViews>
    <workbookView xWindow="-108" yWindow="-108" windowWidth="23256" windowHeight="12456" xr2:uid="{4FCD85B0-E1F2-4B06-B1DE-CC037EEAA437}"/>
  </bookViews>
  <sheets>
    <sheet name="Mar-May and YTD" sheetId="1" r:id="rId1"/>
    <sheet name="Balance sheet" sheetId="2" r:id="rId2"/>
    <sheet name="AP" sheetId="3" r:id="rId3"/>
  </sheets>
  <definedNames>
    <definedName name="_xlnm.Print_Titles" localSheetId="0">'Mar-May and YTD'!$A:$E,'Mar-May and YTD'!$4:$5</definedName>
    <definedName name="QB_BASIS_4" localSheetId="0" hidden="1">'Mar-May and YTD'!$L$3</definedName>
    <definedName name="QB_COLUMN_59200" localSheetId="0" hidden="1">'Mar-May and YTD'!$F$5</definedName>
    <definedName name="QB_COLUMN_62230" localSheetId="0" hidden="1">'Mar-May and YTD'!$I$5</definedName>
    <definedName name="QB_COLUMN_63620" localSheetId="0" hidden="1">'Mar-May and YTD'!$H$5</definedName>
    <definedName name="QB_COLUMN_63650" localSheetId="0" hidden="1">'Mar-May and YTD'!$K$5</definedName>
    <definedName name="QB_COLUMN_76210" localSheetId="0" hidden="1">'Mar-May and YTD'!$G$5</definedName>
    <definedName name="QB_COLUMN_76240" localSheetId="0" hidden="1">'Mar-May and YTD'!$J$5</definedName>
    <definedName name="QB_COLUMN_76260" localSheetId="0" hidden="1">'Mar-May and YTD'!$L$5</definedName>
    <definedName name="QB_COMPANY_0" localSheetId="0" hidden="1">'Mar-May and YTD'!$A$1</definedName>
    <definedName name="QB_DATA_0" localSheetId="0" hidden="1">'Mar-May and YTD'!$8:$8,'Mar-May and YTD'!$9:$9,'Mar-May and YTD'!$10:$10,'Mar-May and YTD'!$11:$11,'Mar-May and YTD'!$12:$12,'Mar-May and YTD'!$13:$13,'Mar-May and YTD'!$14:$14,'Mar-May and YTD'!$15:$15,'Mar-May and YTD'!$16:$16,'Mar-May and YTD'!$17:$17,'Mar-May and YTD'!$20:$20,'Mar-May and YTD'!$21:$21,'Mar-May and YTD'!$22:$22,'Mar-May and YTD'!$23:$23,'Mar-May and YTD'!$24:$24,'Mar-May and YTD'!$28:$28</definedName>
    <definedName name="QB_DATA_1" localSheetId="0" hidden="1">'Mar-May and YTD'!$29:$29,'Mar-May and YTD'!$30:$30,'Mar-May and YTD'!$31:$31,'Mar-May and YTD'!$32:$32,'Mar-May and YTD'!$33:$33,'Mar-May and YTD'!$34:$34,'Mar-May and YTD'!$35:$35,'Mar-May and YTD'!$36:$36,'Mar-May and YTD'!$37:$37,'Mar-May and YTD'!$38:$38,'Mar-May and YTD'!$39:$39,'Mar-May and YTD'!$40:$40,'Mar-May and YTD'!$41:$41,'Mar-May and YTD'!$42:$42,'Mar-May and YTD'!$43:$43,'Mar-May and YTD'!$44:$44</definedName>
    <definedName name="QB_DATA_2" localSheetId="0" hidden="1">'Mar-May and YTD'!$45:$45,'Mar-May and YTD'!$46:$46</definedName>
    <definedName name="QB_DATE_1" localSheetId="0" hidden="1">'Mar-May and YTD'!$L$2</definedName>
    <definedName name="QB_FORMULA_0" localSheetId="0" hidden="1">'Mar-May and YTD'!$H$8,'Mar-May and YTD'!$K$8,'Mar-May and YTD'!$H$9,'Mar-May and YTD'!$K$9,'Mar-May and YTD'!$H$10,'Mar-May and YTD'!$K$10,'Mar-May and YTD'!$H$11,'Mar-May and YTD'!$K$11,'Mar-May and YTD'!$H$12,'Mar-May and YTD'!$K$12,'Mar-May and YTD'!$H$13,'Mar-May and YTD'!$K$13,'Mar-May and YTD'!$H$14,'Mar-May and YTD'!$K$14,'Mar-May and YTD'!$H$15,'Mar-May and YTD'!$K$15</definedName>
    <definedName name="QB_FORMULA_1" localSheetId="0" hidden="1">'Mar-May and YTD'!$H$16,'Mar-May and YTD'!$K$16,'Mar-May and YTD'!$H$17,'Mar-May and YTD'!$K$17,'Mar-May and YTD'!$F$18,'Mar-May and YTD'!$G$18,'Mar-May and YTD'!$H$18,'Mar-May and YTD'!$I$18,'Mar-May and YTD'!$J$18,'Mar-May and YTD'!$K$18,'Mar-May and YTD'!$L$18,'Mar-May and YTD'!$H$20,'Mar-May and YTD'!$K$20,'Mar-May and YTD'!$H$21,'Mar-May and YTD'!$K$21,'Mar-May and YTD'!$H$22</definedName>
    <definedName name="QB_FORMULA_2" localSheetId="0" hidden="1">'Mar-May and YTD'!$K$22,'Mar-May and YTD'!$H$23,'Mar-May and YTD'!$K$23,'Mar-May and YTD'!$H$24,'Mar-May and YTD'!$K$24,'Mar-May and YTD'!$F$25,'Mar-May and YTD'!$G$25,'Mar-May and YTD'!$H$25,'Mar-May and YTD'!$I$25,'Mar-May and YTD'!$J$25,'Mar-May and YTD'!$K$25,'Mar-May and YTD'!$L$25,'Mar-May and YTD'!$F$26,'Mar-May and YTD'!$G$26,'Mar-May and YTD'!$H$26,'Mar-May and YTD'!$I$26</definedName>
    <definedName name="QB_FORMULA_3" localSheetId="0" hidden="1">'Mar-May and YTD'!$J$26,'Mar-May and YTD'!$K$26,'Mar-May and YTD'!$L$26,'Mar-May and YTD'!$H$28,'Mar-May and YTD'!$K$28,'Mar-May and YTD'!$H$29,'Mar-May and YTD'!$K$29,'Mar-May and YTD'!$H$30,'Mar-May and YTD'!$K$30,'Mar-May and YTD'!$H$31,'Mar-May and YTD'!$K$31,'Mar-May and YTD'!$H$32,'Mar-May and YTD'!$K$32,'Mar-May and YTD'!$H$33,'Mar-May and YTD'!$K$33,'Mar-May and YTD'!$H$34</definedName>
    <definedName name="QB_FORMULA_4" localSheetId="0" hidden="1">'Mar-May and YTD'!$K$34,'Mar-May and YTD'!$H$35,'Mar-May and YTD'!$K$35,'Mar-May and YTD'!$H$36,'Mar-May and YTD'!$K$36,'Mar-May and YTD'!$H$37,'Mar-May and YTD'!$K$37,'Mar-May and YTD'!$H$38,'Mar-May and YTD'!$K$38,'Mar-May and YTD'!$H$39,'Mar-May and YTD'!$K$39,'Mar-May and YTD'!$H$40,'Mar-May and YTD'!$K$40,'Mar-May and YTD'!$H$41,'Mar-May and YTD'!$K$41,'Mar-May and YTD'!$H$42</definedName>
    <definedName name="QB_FORMULA_5" localSheetId="0" hidden="1">'Mar-May and YTD'!$K$42,'Mar-May and YTD'!$H$43,'Mar-May and YTD'!$K$43,'Mar-May and YTD'!$H$44,'Mar-May and YTD'!$K$44,'Mar-May and YTD'!$H$45,'Mar-May and YTD'!$K$45,'Mar-May and YTD'!$H$46,'Mar-May and YTD'!$K$46,'Mar-May and YTD'!$F$47,'Mar-May and YTD'!$G$47,'Mar-May and YTD'!$H$47,'Mar-May and YTD'!$I$47,'Mar-May and YTD'!$J$47,'Mar-May and YTD'!$K$47,'Mar-May and YTD'!$L$47</definedName>
    <definedName name="QB_FORMULA_6" localSheetId="0" hidden="1">'Mar-May and YTD'!$F$48,'Mar-May and YTD'!$G$48,'Mar-May and YTD'!$H$48,'Mar-May and YTD'!$I$48,'Mar-May and YTD'!$J$48,'Mar-May and YTD'!$K$48,'Mar-May and YTD'!$L$48,'Mar-May and YTD'!$F$49,'Mar-May and YTD'!$G$49,'Mar-May and YTD'!$H$49,'Mar-May and YTD'!$I$49,'Mar-May and YTD'!$J$49,'Mar-May and YTD'!$K$49,'Mar-May and YTD'!$L$49</definedName>
    <definedName name="QB_ROW_106240" localSheetId="0" hidden="1">'Mar-May and YTD'!$E$9</definedName>
    <definedName name="QB_ROW_108240" localSheetId="0" hidden="1">'Mar-May and YTD'!$E$10</definedName>
    <definedName name="QB_ROW_112240" localSheetId="0" hidden="1">'Mar-May and YTD'!$E$11</definedName>
    <definedName name="QB_ROW_122240" localSheetId="0" hidden="1">'Mar-May and YTD'!$E$42</definedName>
    <definedName name="QB_ROW_123240" localSheetId="0" hidden="1">'Mar-May and YTD'!$E$46</definedName>
    <definedName name="QB_ROW_124240" localSheetId="0" hidden="1">'Mar-May and YTD'!$E$45</definedName>
    <definedName name="QB_ROW_127240" localSheetId="0" hidden="1">'Mar-May and YTD'!$E$40</definedName>
    <definedName name="QB_ROW_132240" localSheetId="0" hidden="1">'Mar-May and YTD'!$E$29</definedName>
    <definedName name="QB_ROW_135240" localSheetId="0" hidden="1">'Mar-May and YTD'!$E$30</definedName>
    <definedName name="QB_ROW_136240" localSheetId="0" hidden="1">'Mar-May and YTD'!$E$33</definedName>
    <definedName name="QB_ROW_157340" localSheetId="0" hidden="1">'Mar-May and YTD'!$E$22</definedName>
    <definedName name="QB_ROW_161240" localSheetId="0" hidden="1">'Mar-May and YTD'!$E$23</definedName>
    <definedName name="QB_ROW_163240" localSheetId="0" hidden="1">'Mar-May and YTD'!$E$24</definedName>
    <definedName name="QB_ROW_170240" localSheetId="0" hidden="1">'Mar-May and YTD'!$E$31</definedName>
    <definedName name="QB_ROW_18301" localSheetId="0" hidden="1">'Mar-May and YTD'!$A$49</definedName>
    <definedName name="QB_ROW_19011" localSheetId="0" hidden="1">'Mar-May and YTD'!$B$6</definedName>
    <definedName name="QB_ROW_19311" localSheetId="0" hidden="1">'Mar-May and YTD'!$B$48</definedName>
    <definedName name="QB_ROW_20031" localSheetId="0" hidden="1">'Mar-May and YTD'!$D$7</definedName>
    <definedName name="QB_ROW_20331" localSheetId="0" hidden="1">'Mar-May and YTD'!$D$18</definedName>
    <definedName name="QB_ROW_21031" localSheetId="0" hidden="1">'Mar-May and YTD'!$D$27</definedName>
    <definedName name="QB_ROW_21331" localSheetId="0" hidden="1">'Mar-May and YTD'!$D$47</definedName>
    <definedName name="QB_ROW_25240" localSheetId="0" hidden="1">'Mar-May and YTD'!$E$38</definedName>
    <definedName name="QB_ROW_266240" localSheetId="0" hidden="1">'Mar-May and YTD'!$E$32</definedName>
    <definedName name="QB_ROW_267240" localSheetId="0" hidden="1">'Mar-May and YTD'!$E$34</definedName>
    <definedName name="QB_ROW_273240" localSheetId="0" hidden="1">'Mar-May and YTD'!$E$44</definedName>
    <definedName name="QB_ROW_274240" localSheetId="0" hidden="1">'Mar-May and YTD'!$E$14</definedName>
    <definedName name="QB_ROW_279240" localSheetId="0" hidden="1">'Mar-May and YTD'!$E$41</definedName>
    <definedName name="QB_ROW_293240" localSheetId="0" hidden="1">'Mar-May and YTD'!$E$43</definedName>
    <definedName name="QB_ROW_299240" localSheetId="0" hidden="1">'Mar-May and YTD'!$E$20</definedName>
    <definedName name="QB_ROW_301240" localSheetId="0" hidden="1">'Mar-May and YTD'!$E$21</definedName>
    <definedName name="QB_ROW_30240" localSheetId="0" hidden="1">'Mar-May and YTD'!$E$12</definedName>
    <definedName name="QB_ROW_31240" localSheetId="0" hidden="1">'Mar-May and YTD'!$E$16</definedName>
    <definedName name="QB_ROW_314240" localSheetId="0" hidden="1">'Mar-May and YTD'!$E$8</definedName>
    <definedName name="QB_ROW_32240" localSheetId="0" hidden="1">'Mar-May and YTD'!$E$13</definedName>
    <definedName name="QB_ROW_329240" localSheetId="0" hidden="1">'Mar-May and YTD'!$E$28</definedName>
    <definedName name="QB_ROW_59240" localSheetId="0" hidden="1">'Mar-May and YTD'!$E$36</definedName>
    <definedName name="QB_ROW_60240" localSheetId="0" hidden="1">'Mar-May and YTD'!$E$37</definedName>
    <definedName name="QB_ROW_61240" localSheetId="0" hidden="1">'Mar-May and YTD'!$E$35</definedName>
    <definedName name="QB_ROW_62240" localSheetId="0" hidden="1">'Mar-May and YTD'!$E$39</definedName>
    <definedName name="QB_ROW_69240" localSheetId="0" hidden="1">'Mar-May and YTD'!$E$15</definedName>
    <definedName name="QB_ROW_73240" localSheetId="0" hidden="1">'Mar-May and YTD'!$E$17</definedName>
    <definedName name="QB_ROW_86321" localSheetId="0" hidden="1">'Mar-May and YTD'!$C$26</definedName>
    <definedName name="QB_ROW_87031" localSheetId="0" hidden="1">'Mar-May and YTD'!$D$19</definedName>
    <definedName name="QB_ROW_87331" localSheetId="0" hidden="1">'Mar-May and YTD'!$D$25</definedName>
    <definedName name="QB_SUBTITLE_3" localSheetId="0" hidden="1">'Mar-May and YTD'!$A$3</definedName>
    <definedName name="QB_TIME_5" localSheetId="0" hidden="1">'Mar-May and YTD'!$L$1</definedName>
    <definedName name="QB_TITLE_2" localSheetId="0" hidden="1">'Mar-May and YTD'!$A$2</definedName>
    <definedName name="QBCANSUPPORTUPDATE" localSheetId="0">TRUE</definedName>
    <definedName name="QBCOMPANYFILENAME" localSheetId="0">"C:\Users\Public\Documents\Intuit\QuickBooks\Company Files\Skills  Canada BC YE Aug 31 2025.QBW"</definedName>
    <definedName name="QBENDDATE" localSheetId="0">20250531</definedName>
    <definedName name="QBHEADERSONSCREEN" localSheetId="0">TRUE</definedName>
    <definedName name="QBMETADATASIZE" localSheetId="0">5971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"59a6c43d7db64ef6903534fae1175bcc"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5</definedName>
    <definedName name="QBSTARTDATE" localSheetId="0">20250301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3" l="1"/>
  <c r="F32" i="3"/>
  <c r="E32" i="3"/>
  <c r="D32" i="3"/>
  <c r="C32" i="3"/>
  <c r="H32" i="3" s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F54" i="2"/>
  <c r="F46" i="2"/>
  <c r="F47" i="2" s="1"/>
  <c r="F48" i="2" s="1"/>
  <c r="F55" i="2" s="1"/>
  <c r="F42" i="2"/>
  <c r="F36" i="2"/>
  <c r="F29" i="2"/>
  <c r="F22" i="2"/>
  <c r="F15" i="2"/>
  <c r="F12" i="2"/>
  <c r="F23" i="2" s="1"/>
  <c r="F30" i="2" s="1"/>
  <c r="L47" i="1"/>
  <c r="J47" i="1"/>
  <c r="I47" i="1"/>
  <c r="K47" i="1" s="1"/>
  <c r="H47" i="1"/>
  <c r="G47" i="1"/>
  <c r="F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L25" i="1"/>
  <c r="K25" i="1"/>
  <c r="J25" i="1"/>
  <c r="I25" i="1"/>
  <c r="H25" i="1"/>
  <c r="G25" i="1"/>
  <c r="F25" i="1"/>
  <c r="K24" i="1"/>
  <c r="H24" i="1"/>
  <c r="K23" i="1"/>
  <c r="H23" i="1"/>
  <c r="K22" i="1"/>
  <c r="H22" i="1"/>
  <c r="K21" i="1"/>
  <c r="H21" i="1"/>
  <c r="K20" i="1"/>
  <c r="H20" i="1"/>
  <c r="L18" i="1"/>
  <c r="L26" i="1" s="1"/>
  <c r="J18" i="1"/>
  <c r="J26" i="1" s="1"/>
  <c r="I18" i="1"/>
  <c r="I26" i="1" s="1"/>
  <c r="G18" i="1"/>
  <c r="G26" i="1" s="1"/>
  <c r="F18" i="1"/>
  <c r="F26" i="1" s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26" i="1" l="1"/>
  <c r="I48" i="1"/>
  <c r="K48" i="1" s="1"/>
  <c r="H26" i="1"/>
  <c r="J48" i="1"/>
  <c r="J49" i="1" s="1"/>
  <c r="H18" i="1"/>
  <c r="L48" i="1"/>
  <c r="L49" i="1" s="1"/>
  <c r="K18" i="1"/>
  <c r="F48" i="1"/>
  <c r="F49" i="1" s="1"/>
  <c r="H49" i="1" s="1"/>
  <c r="G48" i="1"/>
  <c r="G49" i="1" s="1"/>
  <c r="I49" i="1"/>
  <c r="K49" i="1" l="1"/>
  <c r="H48" i="1"/>
</calcChain>
</file>

<file path=xl/sharedStrings.xml><?xml version="1.0" encoding="utf-8"?>
<sst xmlns="http://schemas.openxmlformats.org/spreadsheetml/2006/main" count="150" uniqueCount="143">
  <si>
    <t>Skills Canada BC</t>
  </si>
  <si>
    <t>Profit &amp; Loss Budget Performance</t>
  </si>
  <si>
    <t>Accrual Basis</t>
  </si>
  <si>
    <t>March through May 2025</t>
  </si>
  <si>
    <t>Mar - May 25</t>
  </si>
  <si>
    <t>Budget</t>
  </si>
  <si>
    <t>$ Over Budget</t>
  </si>
  <si>
    <t>Sep '24 - May 25</t>
  </si>
  <si>
    <t>YTD Budget</t>
  </si>
  <si>
    <t>Annual Budget</t>
  </si>
  <si>
    <t>Ordinary Income/Expense</t>
  </si>
  <si>
    <t>Income</t>
  </si>
  <si>
    <t>42032 · Skilled Trades BC</t>
  </si>
  <si>
    <t>42020 · Skills/Compétences Canada Corp</t>
  </si>
  <si>
    <t>42030 · BC Government (AEST)</t>
  </si>
  <si>
    <t>43000 · Sponsorships</t>
  </si>
  <si>
    <t>43100 · Registration Fees</t>
  </si>
  <si>
    <t>43200 · National Registration Fees</t>
  </si>
  <si>
    <t>44829 · In Kind Donations</t>
  </si>
  <si>
    <t>46400 · InSPIRE Funding</t>
  </si>
  <si>
    <t>47000 · Membership Fees</t>
  </si>
  <si>
    <t>47200 · Interest Revenue</t>
  </si>
  <si>
    <t>Total Income</t>
  </si>
  <si>
    <t>Cost of Goods Sold</t>
  </si>
  <si>
    <t>51000 · Regional Competitions</t>
  </si>
  <si>
    <t>52000 · Provincial Competitions</t>
  </si>
  <si>
    <t>53000 · National Competitions</t>
  </si>
  <si>
    <t>54000 · World Skills Competition</t>
  </si>
  <si>
    <t>55000 · InSPIRE Program</t>
  </si>
  <si>
    <t>Total COGS</t>
  </si>
  <si>
    <t>Gross Profit</t>
  </si>
  <si>
    <t>Expense</t>
  </si>
  <si>
    <t>62500 · Rent and storage</t>
  </si>
  <si>
    <t>61100 · AGM &amp; Board Expenses</t>
  </si>
  <si>
    <t>61200 · Communications &amp; Marketing</t>
  </si>
  <si>
    <t>61400 · Insurance</t>
  </si>
  <si>
    <t>61500 · Interest &amp; Bank Charges</t>
  </si>
  <si>
    <t>61600 · IT, Website &amp; Administration</t>
  </si>
  <si>
    <t>61700 · Memberships &amp; Licences</t>
  </si>
  <si>
    <t>61800 · Office Supplies &amp; Equipment</t>
  </si>
  <si>
    <t>61900 · Postage, Shipping &amp; Delivery</t>
  </si>
  <si>
    <t>62000 · Printing and Copying</t>
  </si>
  <si>
    <t>62100 · Professional Fees</t>
  </si>
  <si>
    <t>62200 · Telecommunications</t>
  </si>
  <si>
    <t>62400 · Travel and Meetings</t>
  </si>
  <si>
    <t>65000 · Amortization</t>
  </si>
  <si>
    <t>66000 · Staff Salaries</t>
  </si>
  <si>
    <t>66100 · Vacation</t>
  </si>
  <si>
    <t>66200 · MERCs</t>
  </si>
  <si>
    <t>66300 · Employee Benefits</t>
  </si>
  <si>
    <t>66500 · Payroll Administration Fees</t>
  </si>
  <si>
    <t>Total Expense</t>
  </si>
  <si>
    <t>Net Ordinary Income</t>
  </si>
  <si>
    <t>Net Income</t>
  </si>
  <si>
    <t>Balance Sheet</t>
  </si>
  <si>
    <t>As of 31 May 2025</t>
  </si>
  <si>
    <t>31 May 25</t>
  </si>
  <si>
    <t>ASSETS</t>
  </si>
  <si>
    <t>Current Assets</t>
  </si>
  <si>
    <t>Chequing/Savings</t>
  </si>
  <si>
    <t>10100 · RBC chequing</t>
  </si>
  <si>
    <t>10250 · Paypal Account</t>
  </si>
  <si>
    <t>10600 · Chequing Com Savings Cred</t>
  </si>
  <si>
    <t>10630 · Shares - Credit Union</t>
  </si>
  <si>
    <t>Total Chequing/Savings</t>
  </si>
  <si>
    <t>Accounts Receivable</t>
  </si>
  <si>
    <t>11400 · Grants Receivable</t>
  </si>
  <si>
    <t>Total Accounts Receivable</t>
  </si>
  <si>
    <t>Other Current Assets</t>
  </si>
  <si>
    <t>11050 · GIC-RBC</t>
  </si>
  <si>
    <t>12500 · Interest receivable</t>
  </si>
  <si>
    <t>12000 · Undeposited Funds</t>
  </si>
  <si>
    <t>12100 · Registration/other  Receivable</t>
  </si>
  <si>
    <t>13000 · Prepaid Expenses</t>
  </si>
  <si>
    <t>Total Other Current Assets</t>
  </si>
  <si>
    <t>Total Current Assets</t>
  </si>
  <si>
    <t>Fixed Assets</t>
  </si>
  <si>
    <t>15000 · Furniture and Equipment</t>
  </si>
  <si>
    <t>15001 · Accum Depr - Furn and Equip</t>
  </si>
  <si>
    <t>15600 · Computer Eqpt</t>
  </si>
  <si>
    <t>15601 · Accum Depr -Computer Eqpt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</si>
  <si>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</si>
  <si>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</si>
  <si>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</si>
  <si>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</si>
  <si>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</si>
  <si>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</si>
  <si>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20000 · Accounts Payable</t>
  </si>
  <si>
    <t>Total Accounts Payable</t>
  </si>
  <si>
    <t>Credit Cards</t>
  </si>
  <si>
    <t>21061 · Collabria Visa -Shoshwana</t>
  </si>
  <si>
    <t>21065 · MBNA MC</t>
  </si>
  <si>
    <t>21055 · Collabria Visa - Michelle 0240</t>
  </si>
  <si>
    <t>21050 · Collabria Visa - Jamie 0232</t>
  </si>
  <si>
    <t>Total Credit Cards</t>
  </si>
  <si>
    <t>Other Current Liabilities</t>
  </si>
  <si>
    <t>24150 · Accrued Vacation Pay</t>
  </si>
  <si>
    <t>25500 · GST/HST Payable</t>
  </si>
  <si>
    <t>Total Other Current Liabilities</t>
  </si>
  <si>
    <t>Total Current Liabilities</t>
  </si>
  <si>
    <t>Total Liabilities</t>
  </si>
  <si>
    <t>Equity</t>
  </si>
  <si>
    <t>30600 · Contingency Fund</t>
  </si>
  <si>
    <t>32000 · Retained Earnings</t>
  </si>
  <si>
    <t>32100 · RE Invested in Capital Assets</t>
  </si>
  <si>
    <t>Total Equity</t>
  </si>
  <si>
    <t>TOTAL LIABILITIES &amp; EQUITY</t>
  </si>
  <si>
    <t>Advance from ESDC</t>
  </si>
  <si>
    <t>A/P Aging Summary</t>
  </si>
  <si>
    <t/>
  </si>
  <si>
    <t>Current</t>
  </si>
  <si>
    <t>1 - 30</t>
  </si>
  <si>
    <t>31 - 60</t>
  </si>
  <si>
    <t>61 - 90</t>
  </si>
  <si>
    <t>&gt; 90</t>
  </si>
  <si>
    <t>TOTAL</t>
  </si>
  <si>
    <t>A.L. Fortune Secondary School</t>
  </si>
  <si>
    <t>Andrew Starling</t>
  </si>
  <si>
    <t>Anne Wikkerink</t>
  </si>
  <si>
    <t>Atef Design</t>
  </si>
  <si>
    <t>Brookswood Secondary School</t>
  </si>
  <si>
    <t>Camosun College</t>
  </si>
  <si>
    <t>Construction Industry Benefit Plan</t>
  </si>
  <si>
    <t>Enver Creek Secondary</t>
  </si>
  <si>
    <t>Eric Hamber Secondary School</t>
  </si>
  <si>
    <t>Felipe Reinicke</t>
  </si>
  <si>
    <t>Fleetwook Park Secondary School</t>
  </si>
  <si>
    <t>Gordon Food Service Ltd.</t>
  </si>
  <si>
    <t>Hatzic Middle School</t>
  </si>
  <si>
    <t>John  Coulson</t>
  </si>
  <si>
    <t>John Williams</t>
  </si>
  <si>
    <t>Jordan Mae Friedland</t>
  </si>
  <si>
    <t>Maple Green Elementary School</t>
  </si>
  <si>
    <t>Maple Ridge Secondary School</t>
  </si>
  <si>
    <t>Matthew Cribdon</t>
  </si>
  <si>
    <t>Phillip Lie</t>
  </si>
  <si>
    <t>School District # 41 (Burnaby)</t>
  </si>
  <si>
    <t>School district #81 (Fort Nelson)</t>
  </si>
  <si>
    <t>Thompson Rivers University</t>
  </si>
  <si>
    <t>Vancouver Community College.</t>
  </si>
  <si>
    <t>Vancouver School Board</t>
  </si>
  <si>
    <t>WeldCor Supplies Inc.</t>
  </si>
  <si>
    <t>Zachary Soo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</si>
</sst>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mmmm\ d\,\ yyyy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323232"/>
      <name val="Arial"/>
      <family val="2"/>
    </font>
    <font>
      <b/>
      <sz val="12"/>
      <color rgb="FF323232"/>
      <name val="Arial"/>
      <family val="2"/>
    </font>
    <font>
      <b/>
      <sz val="14"/>
      <color rgb="FF323232"/>
      <name val="Arial"/>
      <family val="2"/>
    </font>
    <font>
      <b/>
      <sz val="10"/>
      <color rgb="FF323232"/>
      <name val="Arial"/>
      <family val="2"/>
    </font>
    <font>
      <sz val="11"/>
      <color rgb="FF323232"/>
      <name val="Arial"/>
      <family val="2"/>
    </font>
    <font>
      <b/>
      <sz val="8"/>
      <color rgb="FF323232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6" fillId="0" borderId="0" xfId="1" applyFont="1"/>
    <xf numFmtId="164" fontId="6" fillId="0" borderId="3" xfId="1" applyFont="1" applyBorder="1"/>
    <xf numFmtId="164" fontId="6" fillId="0" borderId="0" xfId="1" applyFont="1" applyBorder="1"/>
    <xf numFmtId="164" fontId="6" fillId="0" borderId="4" xfId="1" applyFont="1" applyBorder="1"/>
    <xf numFmtId="164" fontId="6" fillId="0" borderId="5" xfId="1" applyFont="1" applyBorder="1"/>
    <xf numFmtId="164" fontId="2" fillId="0" borderId="6" xfId="1" applyFont="1" applyBorder="1"/>
    <xf numFmtId="49" fontId="3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Continuous"/>
    </xf>
    <xf numFmtId="165" fontId="7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0" xfId="0" applyNumberFormat="1" applyFont="1"/>
    <xf numFmtId="39" fontId="8" fillId="0" borderId="0" xfId="0" applyNumberFormat="1" applyFont="1"/>
    <xf numFmtId="39" fontId="8" fillId="0" borderId="3" xfId="0" applyNumberFormat="1" applyFont="1" applyBorder="1"/>
    <xf numFmtId="39" fontId="8" fillId="0" borderId="4" xfId="0" applyNumberFormat="1" applyFont="1" applyBorder="1"/>
    <xf numFmtId="39" fontId="8" fillId="0" borderId="5" xfId="0" applyNumberFormat="1" applyFont="1" applyBorder="1"/>
    <xf numFmtId="39" fontId="7" fillId="0" borderId="6" xfId="0" applyNumberFormat="1" applyFont="1" applyBorder="1"/>
    <xf numFmtId="0" fontId="7" fillId="0" borderId="0" xfId="0" applyFont="1"/>
    <xf numFmtId="164" fontId="8" fillId="0" borderId="0" xfId="1" applyFont="1"/>
    <xf numFmtId="164" fontId="7" fillId="0" borderId="6" xfId="1" applyFont="1" applyBorder="1"/>
    <xf numFmtId="164" fontId="0" fillId="0" borderId="0" xfId="1" applyFont="1"/>
    <xf numFmtId="164" fontId="2" fillId="0" borderId="0" xfId="1" applyFont="1" applyAlignment="1">
      <alignment horizontal="right"/>
    </xf>
    <xf numFmtId="164" fontId="0" fillId="0" borderId="0" xfId="1" applyFont="1" applyAlignment="1">
      <alignment horizontal="centerContinuous"/>
    </xf>
    <xf numFmtId="164" fontId="2" fillId="0" borderId="2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C6E04-5716-4FC6-A555-D1B7A414D56B}">
  <dimension ref="A1:L50"/>
  <sheetViews>
    <sheetView tabSelected="1" topLeftCell="A3" zoomScaleNormal="100" workbookViewId="0">
      <selection activeCell="M13" sqref="M13"/>
    </sheetView>
  </sheetViews>
  <sheetFormatPr defaultRowHeight="14.4" x14ac:dyDescent="0.3"/>
  <cols>
    <col min="1" max="4" width="3" style="6" customWidth="1"/>
    <col min="5" max="5" width="43.44140625" style="6" customWidth="1"/>
    <col min="6" max="6" width="13.88671875" style="32" bestFit="1" customWidth="1"/>
    <col min="7" max="7" width="12.6640625" style="32" bestFit="1" customWidth="1"/>
    <col min="8" max="8" width="16.109375" style="32" bestFit="1" customWidth="1"/>
    <col min="9" max="9" width="17.5546875" style="32" bestFit="1" customWidth="1"/>
    <col min="10" max="10" width="13.6640625" style="32" bestFit="1" customWidth="1"/>
    <col min="11" max="12" width="16.109375" style="32" bestFit="1" customWidth="1"/>
  </cols>
  <sheetData>
    <row r="1" spans="1:12" ht="15.6" x14ac:dyDescent="0.3">
      <c r="A1" s="3" t="s">
        <v>0</v>
      </c>
      <c r="B1" s="2"/>
      <c r="C1" s="2"/>
      <c r="D1" s="2"/>
      <c r="E1" s="2"/>
      <c r="L1" s="33"/>
    </row>
    <row r="2" spans="1:12" ht="17.399999999999999" x14ac:dyDescent="0.3">
      <c r="A2" s="4" t="s">
        <v>1</v>
      </c>
      <c r="B2" s="2"/>
      <c r="C2" s="2"/>
      <c r="D2" s="2"/>
      <c r="E2" s="2"/>
      <c r="L2" s="33"/>
    </row>
    <row r="3" spans="1:12" x14ac:dyDescent="0.3">
      <c r="A3" s="5" t="s">
        <v>3</v>
      </c>
      <c r="B3" s="2"/>
      <c r="C3" s="2"/>
      <c r="D3" s="2"/>
      <c r="E3" s="2"/>
      <c r="L3" s="33" t="s">
        <v>2</v>
      </c>
    </row>
    <row r="4" spans="1:12" ht="15" thickBot="1" x14ac:dyDescent="0.35">
      <c r="A4" s="2"/>
      <c r="B4" s="2"/>
      <c r="C4" s="2"/>
      <c r="D4" s="2"/>
      <c r="E4" s="2"/>
      <c r="F4" s="34"/>
      <c r="G4" s="34"/>
      <c r="H4" s="34"/>
      <c r="I4" s="34"/>
      <c r="J4" s="34"/>
      <c r="K4" s="34"/>
      <c r="L4" s="34"/>
    </row>
    <row r="5" spans="1:12" s="8" customFormat="1" ht="15.6" thickTop="1" thickBot="1" x14ac:dyDescent="0.35">
      <c r="A5" s="7"/>
      <c r="B5" s="7"/>
      <c r="C5" s="7"/>
      <c r="D5" s="7"/>
      <c r="E5" s="7"/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5" t="s">
        <v>6</v>
      </c>
      <c r="L5" s="35" t="s">
        <v>9</v>
      </c>
    </row>
    <row r="6" spans="1:12" ht="15" thickTop="1" x14ac:dyDescent="0.3">
      <c r="A6" s="2"/>
      <c r="B6" s="2" t="s">
        <v>10</v>
      </c>
      <c r="C6" s="2"/>
      <c r="D6" s="2"/>
      <c r="E6" s="2"/>
      <c r="F6" s="9"/>
      <c r="G6" s="9"/>
      <c r="H6" s="9"/>
      <c r="I6" s="9"/>
      <c r="J6" s="9"/>
      <c r="K6" s="9"/>
      <c r="L6" s="9"/>
    </row>
    <row r="7" spans="1:12" x14ac:dyDescent="0.3">
      <c r="A7" s="2"/>
      <c r="B7" s="2"/>
      <c r="C7" s="2"/>
      <c r="D7" s="2" t="s">
        <v>11</v>
      </c>
      <c r="E7" s="2"/>
      <c r="F7" s="9"/>
      <c r="G7" s="9"/>
      <c r="H7" s="9"/>
      <c r="I7" s="9"/>
      <c r="J7" s="9"/>
      <c r="K7" s="9"/>
      <c r="L7" s="9"/>
    </row>
    <row r="8" spans="1:12" x14ac:dyDescent="0.3">
      <c r="A8" s="2"/>
      <c r="B8" s="2"/>
      <c r="C8" s="2"/>
      <c r="D8" s="2"/>
      <c r="E8" s="2" t="s">
        <v>12</v>
      </c>
      <c r="F8" s="9">
        <v>55000</v>
      </c>
      <c r="G8" s="9">
        <v>55000</v>
      </c>
      <c r="H8" s="9">
        <f t="shared" ref="H8:H18" si="0">ROUND((F8-G8),5)</f>
        <v>0</v>
      </c>
      <c r="I8" s="9">
        <v>55000</v>
      </c>
      <c r="J8" s="9">
        <v>55000</v>
      </c>
      <c r="K8" s="9">
        <f t="shared" ref="K8:K18" si="1">ROUND((I8-J8),5)</f>
        <v>0</v>
      </c>
      <c r="L8" s="9">
        <v>55000</v>
      </c>
    </row>
    <row r="9" spans="1:12" x14ac:dyDescent="0.3">
      <c r="A9" s="2"/>
      <c r="B9" s="2"/>
      <c r="C9" s="2"/>
      <c r="D9" s="2"/>
      <c r="E9" s="2" t="s">
        <v>13</v>
      </c>
      <c r="F9" s="9">
        <v>87277.16</v>
      </c>
      <c r="G9" s="9">
        <v>69512</v>
      </c>
      <c r="H9" s="9">
        <f t="shared" si="0"/>
        <v>17765.16</v>
      </c>
      <c r="I9" s="9">
        <v>174373.13</v>
      </c>
      <c r="J9" s="9">
        <v>156715</v>
      </c>
      <c r="K9" s="9">
        <f t="shared" si="1"/>
        <v>17658.13</v>
      </c>
      <c r="L9" s="9">
        <v>350810</v>
      </c>
    </row>
    <row r="10" spans="1:12" x14ac:dyDescent="0.3">
      <c r="A10" s="2"/>
      <c r="B10" s="2"/>
      <c r="C10" s="2"/>
      <c r="D10" s="2"/>
      <c r="E10" s="2" t="s">
        <v>14</v>
      </c>
      <c r="F10" s="9">
        <v>0</v>
      </c>
      <c r="G10" s="9">
        <v>0</v>
      </c>
      <c r="H10" s="9">
        <f t="shared" si="0"/>
        <v>0</v>
      </c>
      <c r="I10" s="9">
        <v>170000</v>
      </c>
      <c r="J10" s="9">
        <v>170000</v>
      </c>
      <c r="K10" s="9">
        <f t="shared" si="1"/>
        <v>0</v>
      </c>
      <c r="L10" s="9">
        <v>170000</v>
      </c>
    </row>
    <row r="11" spans="1:12" x14ac:dyDescent="0.3">
      <c r="A11" s="2"/>
      <c r="B11" s="2"/>
      <c r="C11" s="2"/>
      <c r="D11" s="2"/>
      <c r="E11" s="2" t="s">
        <v>15</v>
      </c>
      <c r="F11" s="9">
        <v>77750</v>
      </c>
      <c r="G11" s="9">
        <v>160000</v>
      </c>
      <c r="H11" s="9">
        <f t="shared" si="0"/>
        <v>-82250</v>
      </c>
      <c r="I11" s="9">
        <v>327250</v>
      </c>
      <c r="J11" s="9">
        <v>220000</v>
      </c>
      <c r="K11" s="9">
        <f t="shared" si="1"/>
        <v>107250</v>
      </c>
      <c r="L11" s="9">
        <v>220000</v>
      </c>
    </row>
    <row r="12" spans="1:12" x14ac:dyDescent="0.3">
      <c r="A12" s="2"/>
      <c r="B12" s="2"/>
      <c r="C12" s="2"/>
      <c r="D12" s="2"/>
      <c r="E12" s="2" t="s">
        <v>16</v>
      </c>
      <c r="F12" s="9">
        <v>46950</v>
      </c>
      <c r="G12" s="9">
        <v>40000</v>
      </c>
      <c r="H12" s="9">
        <f t="shared" si="0"/>
        <v>6950</v>
      </c>
      <c r="I12" s="9">
        <v>50825</v>
      </c>
      <c r="J12" s="9">
        <v>40000</v>
      </c>
      <c r="K12" s="9">
        <f t="shared" si="1"/>
        <v>10825</v>
      </c>
      <c r="L12" s="9">
        <v>40000</v>
      </c>
    </row>
    <row r="13" spans="1:12" x14ac:dyDescent="0.3">
      <c r="A13" s="2"/>
      <c r="B13" s="2"/>
      <c r="C13" s="2"/>
      <c r="D13" s="2"/>
      <c r="E13" s="2" t="s">
        <v>17</v>
      </c>
      <c r="F13" s="9">
        <v>37630</v>
      </c>
      <c r="G13" s="9">
        <v>39600</v>
      </c>
      <c r="H13" s="9">
        <f t="shared" si="0"/>
        <v>-1970</v>
      </c>
      <c r="I13" s="9">
        <v>37630</v>
      </c>
      <c r="J13" s="9">
        <v>39600</v>
      </c>
      <c r="K13" s="9">
        <f t="shared" si="1"/>
        <v>-1970</v>
      </c>
      <c r="L13" s="9">
        <v>39600</v>
      </c>
    </row>
    <row r="14" spans="1:12" x14ac:dyDescent="0.3">
      <c r="A14" s="2"/>
      <c r="B14" s="2"/>
      <c r="C14" s="2"/>
      <c r="D14" s="2"/>
      <c r="E14" s="2" t="s">
        <v>18</v>
      </c>
      <c r="F14" s="9">
        <v>8775.1</v>
      </c>
      <c r="G14" s="9">
        <v>0</v>
      </c>
      <c r="H14" s="9">
        <f t="shared" si="0"/>
        <v>8775.1</v>
      </c>
      <c r="I14" s="9">
        <v>8775.1</v>
      </c>
      <c r="J14" s="9">
        <v>0</v>
      </c>
      <c r="K14" s="9">
        <f t="shared" si="1"/>
        <v>8775.1</v>
      </c>
      <c r="L14" s="9">
        <v>0</v>
      </c>
    </row>
    <row r="15" spans="1:12" x14ac:dyDescent="0.3">
      <c r="A15" s="2"/>
      <c r="B15" s="2"/>
      <c r="C15" s="2"/>
      <c r="D15" s="2"/>
      <c r="E15" s="2" t="s">
        <v>19</v>
      </c>
      <c r="F15" s="9">
        <v>0</v>
      </c>
      <c r="G15" s="9">
        <v>5000</v>
      </c>
      <c r="H15" s="9">
        <f t="shared" si="0"/>
        <v>-5000</v>
      </c>
      <c r="I15" s="9">
        <v>0</v>
      </c>
      <c r="J15" s="9">
        <v>5000</v>
      </c>
      <c r="K15" s="9">
        <f t="shared" si="1"/>
        <v>-5000</v>
      </c>
      <c r="L15" s="9">
        <v>5000</v>
      </c>
    </row>
    <row r="16" spans="1:12" x14ac:dyDescent="0.3">
      <c r="A16" s="2"/>
      <c r="B16" s="2"/>
      <c r="C16" s="2"/>
      <c r="D16" s="2"/>
      <c r="E16" s="2" t="s">
        <v>20</v>
      </c>
      <c r="F16" s="9">
        <v>0</v>
      </c>
      <c r="G16" s="9">
        <v>0</v>
      </c>
      <c r="H16" s="9">
        <f t="shared" si="0"/>
        <v>0</v>
      </c>
      <c r="I16" s="9">
        <v>120</v>
      </c>
      <c r="J16" s="9">
        <v>0</v>
      </c>
      <c r="K16" s="9">
        <f t="shared" si="1"/>
        <v>120</v>
      </c>
      <c r="L16" s="9">
        <v>0</v>
      </c>
    </row>
    <row r="17" spans="1:12" ht="15" thickBot="1" x14ac:dyDescent="0.35">
      <c r="A17" s="2"/>
      <c r="B17" s="2"/>
      <c r="C17" s="2"/>
      <c r="D17" s="2"/>
      <c r="E17" s="2" t="s">
        <v>21</v>
      </c>
      <c r="F17" s="10">
        <v>2187.0300000000002</v>
      </c>
      <c r="G17" s="10">
        <v>3000</v>
      </c>
      <c r="H17" s="10">
        <f t="shared" si="0"/>
        <v>-812.97</v>
      </c>
      <c r="I17" s="10">
        <v>6832.85</v>
      </c>
      <c r="J17" s="10">
        <v>9000</v>
      </c>
      <c r="K17" s="10">
        <f t="shared" si="1"/>
        <v>-2167.15</v>
      </c>
      <c r="L17" s="10">
        <v>13000</v>
      </c>
    </row>
    <row r="18" spans="1:12" x14ac:dyDescent="0.3">
      <c r="A18" s="2"/>
      <c r="B18" s="2"/>
      <c r="C18" s="2"/>
      <c r="D18" s="2" t="s">
        <v>22</v>
      </c>
      <c r="E18" s="2"/>
      <c r="F18" s="9">
        <f>ROUND(SUM(F7:F17),5)</f>
        <v>315569.28999999998</v>
      </c>
      <c r="G18" s="9">
        <f>ROUND(SUM(G7:G17),5)</f>
        <v>372112</v>
      </c>
      <c r="H18" s="9">
        <f t="shared" si="0"/>
        <v>-56542.71</v>
      </c>
      <c r="I18" s="9">
        <f>ROUND(SUM(I7:I17),5)</f>
        <v>830806.08</v>
      </c>
      <c r="J18" s="9">
        <f>ROUND(SUM(J7:J17),5)</f>
        <v>695315</v>
      </c>
      <c r="K18" s="9">
        <f t="shared" si="1"/>
        <v>135491.07999999999</v>
      </c>
      <c r="L18" s="9">
        <f>ROUND(SUM(L7:L17),5)</f>
        <v>893410</v>
      </c>
    </row>
    <row r="19" spans="1:12" x14ac:dyDescent="0.3">
      <c r="A19" s="2"/>
      <c r="B19" s="2"/>
      <c r="C19" s="2"/>
      <c r="D19" s="2" t="s">
        <v>23</v>
      </c>
      <c r="E19" s="2"/>
      <c r="F19" s="9"/>
      <c r="G19" s="9"/>
      <c r="H19" s="9"/>
      <c r="I19" s="9"/>
      <c r="J19" s="9"/>
      <c r="K19" s="9"/>
      <c r="L19" s="9"/>
    </row>
    <row r="20" spans="1:12" x14ac:dyDescent="0.3">
      <c r="A20" s="2"/>
      <c r="B20" s="2"/>
      <c r="C20" s="2"/>
      <c r="D20" s="2"/>
      <c r="E20" s="2" t="s">
        <v>24</v>
      </c>
      <c r="F20" s="9">
        <v>48408.81</v>
      </c>
      <c r="G20" s="9">
        <v>58000</v>
      </c>
      <c r="H20" s="9">
        <f t="shared" ref="H20:H26" si="2">ROUND((F20-G20),5)</f>
        <v>-9591.19</v>
      </c>
      <c r="I20" s="9">
        <v>89998.81</v>
      </c>
      <c r="J20" s="9">
        <v>116000</v>
      </c>
      <c r="K20" s="9">
        <f t="shared" ref="K20:K26" si="3">ROUND((I20-J20),5)</f>
        <v>-26001.19</v>
      </c>
      <c r="L20" s="9">
        <v>116000</v>
      </c>
    </row>
    <row r="21" spans="1:12" x14ac:dyDescent="0.3">
      <c r="A21" s="2"/>
      <c r="B21" s="2"/>
      <c r="C21" s="2"/>
      <c r="D21" s="2"/>
      <c r="E21" s="2" t="s">
        <v>25</v>
      </c>
      <c r="F21" s="9">
        <v>282454.84000000003</v>
      </c>
      <c r="G21" s="9">
        <v>330000</v>
      </c>
      <c r="H21" s="9">
        <f t="shared" si="2"/>
        <v>-47545.16</v>
      </c>
      <c r="I21" s="9">
        <v>282524.07</v>
      </c>
      <c r="J21" s="9">
        <v>330000</v>
      </c>
      <c r="K21" s="9">
        <f t="shared" si="3"/>
        <v>-47475.93</v>
      </c>
      <c r="L21" s="9">
        <v>330000</v>
      </c>
    </row>
    <row r="22" spans="1:12" x14ac:dyDescent="0.3">
      <c r="A22" s="2"/>
      <c r="B22" s="2"/>
      <c r="C22" s="2"/>
      <c r="D22" s="2"/>
      <c r="E22" s="2" t="s">
        <v>26</v>
      </c>
      <c r="F22" s="9">
        <v>11801.27</v>
      </c>
      <c r="G22" s="9">
        <v>76000</v>
      </c>
      <c r="H22" s="9">
        <f t="shared" si="2"/>
        <v>-64198.73</v>
      </c>
      <c r="I22" s="9">
        <v>12029.29</v>
      </c>
      <c r="J22" s="9">
        <v>76000</v>
      </c>
      <c r="K22" s="9">
        <f t="shared" si="3"/>
        <v>-63970.71</v>
      </c>
      <c r="L22" s="9">
        <v>76000</v>
      </c>
    </row>
    <row r="23" spans="1:12" x14ac:dyDescent="0.3">
      <c r="A23" s="2"/>
      <c r="B23" s="2"/>
      <c r="C23" s="2"/>
      <c r="D23" s="2"/>
      <c r="E23" s="2" t="s">
        <v>27</v>
      </c>
      <c r="F23" s="9">
        <v>0</v>
      </c>
      <c r="G23" s="9">
        <v>0</v>
      </c>
      <c r="H23" s="9">
        <f t="shared" si="2"/>
        <v>0</v>
      </c>
      <c r="I23" s="9">
        <v>7675.45</v>
      </c>
      <c r="J23" s="9">
        <v>7000</v>
      </c>
      <c r="K23" s="9">
        <f t="shared" si="3"/>
        <v>675.45</v>
      </c>
      <c r="L23" s="9">
        <v>7000</v>
      </c>
    </row>
    <row r="24" spans="1:12" ht="15" thickBot="1" x14ac:dyDescent="0.35">
      <c r="A24" s="2"/>
      <c r="B24" s="2"/>
      <c r="C24" s="2"/>
      <c r="D24" s="2"/>
      <c r="E24" s="2" t="s">
        <v>28</v>
      </c>
      <c r="F24" s="11">
        <v>83.45</v>
      </c>
      <c r="G24" s="11">
        <v>5000</v>
      </c>
      <c r="H24" s="11">
        <f t="shared" si="2"/>
        <v>-4916.55</v>
      </c>
      <c r="I24" s="11">
        <v>12749.3</v>
      </c>
      <c r="J24" s="11">
        <v>5000</v>
      </c>
      <c r="K24" s="11">
        <f t="shared" si="3"/>
        <v>7749.3</v>
      </c>
      <c r="L24" s="11">
        <v>5000</v>
      </c>
    </row>
    <row r="25" spans="1:12" ht="15" thickBot="1" x14ac:dyDescent="0.35">
      <c r="A25" s="2"/>
      <c r="B25" s="2"/>
      <c r="C25" s="2"/>
      <c r="D25" s="2" t="s">
        <v>29</v>
      </c>
      <c r="E25" s="2"/>
      <c r="F25" s="12">
        <f>ROUND(SUM(F19:F24),5)</f>
        <v>342748.37</v>
      </c>
      <c r="G25" s="12">
        <f>ROUND(SUM(G19:G24),5)</f>
        <v>469000</v>
      </c>
      <c r="H25" s="12">
        <f t="shared" si="2"/>
        <v>-126251.63</v>
      </c>
      <c r="I25" s="12">
        <f>ROUND(SUM(I19:I24),5)</f>
        <v>404976.92</v>
      </c>
      <c r="J25" s="12">
        <f>ROUND(SUM(J19:J24),5)</f>
        <v>534000</v>
      </c>
      <c r="K25" s="12">
        <f t="shared" si="3"/>
        <v>-129023.08</v>
      </c>
      <c r="L25" s="12">
        <f>ROUND(SUM(L19:L24),5)</f>
        <v>534000</v>
      </c>
    </row>
    <row r="26" spans="1:12" x14ac:dyDescent="0.3">
      <c r="A26" s="2"/>
      <c r="B26" s="2"/>
      <c r="C26" s="2" t="s">
        <v>30</v>
      </c>
      <c r="D26" s="2"/>
      <c r="E26" s="2"/>
      <c r="F26" s="9">
        <f>ROUND(F18-F25,5)</f>
        <v>-27179.08</v>
      </c>
      <c r="G26" s="9">
        <f>ROUND(G18-G25,5)</f>
        <v>-96888</v>
      </c>
      <c r="H26" s="9">
        <f t="shared" si="2"/>
        <v>69708.92</v>
      </c>
      <c r="I26" s="9">
        <f>ROUND(I18-I25,5)</f>
        <v>425829.16</v>
      </c>
      <c r="J26" s="9">
        <f>ROUND(J18-J25,5)</f>
        <v>161315</v>
      </c>
      <c r="K26" s="9">
        <f t="shared" si="3"/>
        <v>264514.15999999997</v>
      </c>
      <c r="L26" s="9">
        <f>ROUND(L18-L25,5)</f>
        <v>359410</v>
      </c>
    </row>
    <row r="27" spans="1:12" x14ac:dyDescent="0.3">
      <c r="A27" s="2"/>
      <c r="B27" s="2"/>
      <c r="C27" s="2"/>
      <c r="D27" s="2" t="s">
        <v>31</v>
      </c>
      <c r="E27" s="2"/>
      <c r="F27" s="9"/>
      <c r="G27" s="9"/>
      <c r="H27" s="9"/>
      <c r="I27" s="9"/>
      <c r="J27" s="9"/>
      <c r="K27" s="9"/>
      <c r="L27" s="9"/>
    </row>
    <row r="28" spans="1:12" x14ac:dyDescent="0.3">
      <c r="A28" s="2"/>
      <c r="B28" s="2"/>
      <c r="C28" s="2"/>
      <c r="D28" s="2"/>
      <c r="E28" s="2" t="s">
        <v>32</v>
      </c>
      <c r="F28" s="9">
        <v>1263.82</v>
      </c>
      <c r="G28" s="9">
        <v>1260</v>
      </c>
      <c r="H28" s="9">
        <f t="shared" ref="H28:H49" si="4">ROUND((F28-G28),5)</f>
        <v>3.82</v>
      </c>
      <c r="I28" s="9">
        <v>4140.97</v>
      </c>
      <c r="J28" s="9">
        <v>3780</v>
      </c>
      <c r="K28" s="9">
        <f t="shared" ref="K28:K49" si="5">ROUND((I28-J28),5)</f>
        <v>360.97</v>
      </c>
      <c r="L28" s="9">
        <v>5000</v>
      </c>
    </row>
    <row r="29" spans="1:12" x14ac:dyDescent="0.3">
      <c r="A29" s="2"/>
      <c r="B29" s="2"/>
      <c r="C29" s="2"/>
      <c r="D29" s="2"/>
      <c r="E29" s="2" t="s">
        <v>33</v>
      </c>
      <c r="F29" s="9">
        <v>542.46</v>
      </c>
      <c r="G29" s="9">
        <v>1500</v>
      </c>
      <c r="H29" s="9">
        <f t="shared" si="4"/>
        <v>-957.54</v>
      </c>
      <c r="I29" s="9">
        <v>542.46</v>
      </c>
      <c r="J29" s="9">
        <v>4500</v>
      </c>
      <c r="K29" s="9">
        <f t="shared" si="5"/>
        <v>-3957.54</v>
      </c>
      <c r="L29" s="9">
        <v>6000</v>
      </c>
    </row>
    <row r="30" spans="1:12" x14ac:dyDescent="0.3">
      <c r="A30" s="2"/>
      <c r="B30" s="2"/>
      <c r="C30" s="2"/>
      <c r="D30" s="2"/>
      <c r="E30" s="2" t="s">
        <v>34</v>
      </c>
      <c r="F30" s="9">
        <v>671.28</v>
      </c>
      <c r="G30" s="9">
        <v>1755</v>
      </c>
      <c r="H30" s="9">
        <f t="shared" si="4"/>
        <v>-1083.72</v>
      </c>
      <c r="I30" s="9">
        <v>6085.74</v>
      </c>
      <c r="J30" s="9">
        <v>5245</v>
      </c>
      <c r="K30" s="9">
        <f t="shared" si="5"/>
        <v>840.74</v>
      </c>
      <c r="L30" s="9">
        <v>7000</v>
      </c>
    </row>
    <row r="31" spans="1:12" x14ac:dyDescent="0.3">
      <c r="A31" s="2"/>
      <c r="B31" s="2"/>
      <c r="C31" s="2"/>
      <c r="D31" s="2"/>
      <c r="E31" s="2" t="s">
        <v>35</v>
      </c>
      <c r="F31" s="9">
        <v>1016.09</v>
      </c>
      <c r="G31" s="9">
        <v>7100</v>
      </c>
      <c r="H31" s="9">
        <f t="shared" si="4"/>
        <v>-6083.91</v>
      </c>
      <c r="I31" s="9">
        <v>5258.11</v>
      </c>
      <c r="J31" s="9">
        <v>7100</v>
      </c>
      <c r="K31" s="9">
        <f t="shared" si="5"/>
        <v>-1841.89</v>
      </c>
      <c r="L31" s="9">
        <v>7100</v>
      </c>
    </row>
    <row r="32" spans="1:12" x14ac:dyDescent="0.3">
      <c r="A32" s="2"/>
      <c r="B32" s="2"/>
      <c r="C32" s="2"/>
      <c r="D32" s="2"/>
      <c r="E32" s="2" t="s">
        <v>36</v>
      </c>
      <c r="F32" s="9">
        <v>2474.2199999999998</v>
      </c>
      <c r="G32" s="9">
        <v>2320</v>
      </c>
      <c r="H32" s="9">
        <f t="shared" si="4"/>
        <v>154.22</v>
      </c>
      <c r="I32" s="9">
        <v>2590.4299999999998</v>
      </c>
      <c r="J32" s="9">
        <v>2440</v>
      </c>
      <c r="K32" s="9">
        <f t="shared" si="5"/>
        <v>150.43</v>
      </c>
      <c r="L32" s="9">
        <v>2500</v>
      </c>
    </row>
    <row r="33" spans="1:12" x14ac:dyDescent="0.3">
      <c r="A33" s="2"/>
      <c r="B33" s="2"/>
      <c r="C33" s="2"/>
      <c r="D33" s="2"/>
      <c r="E33" s="2" t="s">
        <v>37</v>
      </c>
      <c r="F33" s="9">
        <v>1116.01</v>
      </c>
      <c r="G33" s="9">
        <v>5010</v>
      </c>
      <c r="H33" s="9">
        <f t="shared" si="4"/>
        <v>-3893.99</v>
      </c>
      <c r="I33" s="9">
        <v>7318.96</v>
      </c>
      <c r="J33" s="9">
        <v>14990</v>
      </c>
      <c r="K33" s="9">
        <f t="shared" si="5"/>
        <v>-7671.04</v>
      </c>
      <c r="L33" s="9">
        <v>20000</v>
      </c>
    </row>
    <row r="34" spans="1:12" x14ac:dyDescent="0.3">
      <c r="A34" s="2"/>
      <c r="B34" s="2"/>
      <c r="C34" s="2"/>
      <c r="D34" s="2"/>
      <c r="E34" s="2" t="s">
        <v>38</v>
      </c>
      <c r="F34" s="9">
        <v>1312.5</v>
      </c>
      <c r="G34" s="9">
        <v>450</v>
      </c>
      <c r="H34" s="9">
        <f t="shared" si="4"/>
        <v>862.5</v>
      </c>
      <c r="I34" s="9">
        <v>1963.38</v>
      </c>
      <c r="J34" s="9">
        <v>450</v>
      </c>
      <c r="K34" s="9">
        <f t="shared" si="5"/>
        <v>1513.38</v>
      </c>
      <c r="L34" s="9">
        <v>450</v>
      </c>
    </row>
    <row r="35" spans="1:12" x14ac:dyDescent="0.3">
      <c r="A35" s="2"/>
      <c r="B35" s="2"/>
      <c r="C35" s="2"/>
      <c r="D35" s="2"/>
      <c r="E35" s="2" t="s">
        <v>39</v>
      </c>
      <c r="F35" s="9">
        <v>765.18</v>
      </c>
      <c r="G35" s="9">
        <v>780</v>
      </c>
      <c r="H35" s="9">
        <f t="shared" si="4"/>
        <v>-14.82</v>
      </c>
      <c r="I35" s="9">
        <v>2552.81</v>
      </c>
      <c r="J35" s="9">
        <v>2320</v>
      </c>
      <c r="K35" s="9">
        <f t="shared" si="5"/>
        <v>232.81</v>
      </c>
      <c r="L35" s="9">
        <v>3100</v>
      </c>
    </row>
    <row r="36" spans="1:12" x14ac:dyDescent="0.3">
      <c r="A36" s="2"/>
      <c r="B36" s="2"/>
      <c r="C36" s="2"/>
      <c r="D36" s="2"/>
      <c r="E36" s="2" t="s">
        <v>40</v>
      </c>
      <c r="F36" s="9">
        <v>73.099999999999994</v>
      </c>
      <c r="G36" s="9">
        <v>501</v>
      </c>
      <c r="H36" s="9">
        <f t="shared" si="4"/>
        <v>-427.9</v>
      </c>
      <c r="I36" s="9">
        <v>960.46</v>
      </c>
      <c r="J36" s="9">
        <v>1499</v>
      </c>
      <c r="K36" s="9">
        <f t="shared" si="5"/>
        <v>-538.54</v>
      </c>
      <c r="L36" s="9">
        <v>2000</v>
      </c>
    </row>
    <row r="37" spans="1:12" x14ac:dyDescent="0.3">
      <c r="A37" s="2"/>
      <c r="B37" s="2"/>
      <c r="C37" s="2"/>
      <c r="D37" s="2"/>
      <c r="E37" s="2" t="s">
        <v>41</v>
      </c>
      <c r="F37" s="9">
        <v>0</v>
      </c>
      <c r="G37" s="9">
        <v>350</v>
      </c>
      <c r="H37" s="9">
        <f t="shared" si="4"/>
        <v>-350</v>
      </c>
      <c r="I37" s="9">
        <v>0</v>
      </c>
      <c r="J37" s="9">
        <v>350</v>
      </c>
      <c r="K37" s="9">
        <f t="shared" si="5"/>
        <v>-350</v>
      </c>
      <c r="L37" s="9">
        <v>350</v>
      </c>
    </row>
    <row r="38" spans="1:12" x14ac:dyDescent="0.3">
      <c r="A38" s="2"/>
      <c r="B38" s="2"/>
      <c r="C38" s="2"/>
      <c r="D38" s="2"/>
      <c r="E38" s="2" t="s">
        <v>42</v>
      </c>
      <c r="F38" s="9">
        <v>13854.41</v>
      </c>
      <c r="G38" s="9">
        <v>15640</v>
      </c>
      <c r="H38" s="9">
        <f t="shared" si="4"/>
        <v>-1785.59</v>
      </c>
      <c r="I38" s="9">
        <v>29915.81</v>
      </c>
      <c r="J38" s="9">
        <v>46600</v>
      </c>
      <c r="K38" s="9">
        <f t="shared" si="5"/>
        <v>-16684.189999999999</v>
      </c>
      <c r="L38" s="9">
        <v>55600</v>
      </c>
    </row>
    <row r="39" spans="1:12" x14ac:dyDescent="0.3">
      <c r="A39" s="2"/>
      <c r="B39" s="2"/>
      <c r="C39" s="2"/>
      <c r="D39" s="2"/>
      <c r="E39" s="2" t="s">
        <v>43</v>
      </c>
      <c r="F39" s="9">
        <v>0</v>
      </c>
      <c r="G39" s="9">
        <v>165</v>
      </c>
      <c r="H39" s="9">
        <f t="shared" si="4"/>
        <v>-165</v>
      </c>
      <c r="I39" s="9">
        <v>678.12</v>
      </c>
      <c r="J39" s="9">
        <v>485</v>
      </c>
      <c r="K39" s="9">
        <f t="shared" si="5"/>
        <v>193.12</v>
      </c>
      <c r="L39" s="9">
        <v>650</v>
      </c>
    </row>
    <row r="40" spans="1:12" x14ac:dyDescent="0.3">
      <c r="A40" s="2"/>
      <c r="B40" s="2"/>
      <c r="C40" s="2"/>
      <c r="D40" s="2"/>
      <c r="E40" s="2" t="s">
        <v>44</v>
      </c>
      <c r="F40" s="9">
        <v>1928.19</v>
      </c>
      <c r="G40" s="9">
        <v>3750</v>
      </c>
      <c r="H40" s="9">
        <f t="shared" si="4"/>
        <v>-1821.81</v>
      </c>
      <c r="I40" s="9">
        <v>12592.23</v>
      </c>
      <c r="J40" s="9">
        <v>11250</v>
      </c>
      <c r="K40" s="9">
        <f t="shared" si="5"/>
        <v>1342.23</v>
      </c>
      <c r="L40" s="9">
        <v>15000</v>
      </c>
    </row>
    <row r="41" spans="1:12" x14ac:dyDescent="0.3">
      <c r="A41" s="2"/>
      <c r="B41" s="2"/>
      <c r="C41" s="2"/>
      <c r="D41" s="2"/>
      <c r="E41" s="2" t="s">
        <v>45</v>
      </c>
      <c r="F41" s="9">
        <v>1059.27</v>
      </c>
      <c r="G41" s="9">
        <v>0</v>
      </c>
      <c r="H41" s="9">
        <f t="shared" si="4"/>
        <v>1059.27</v>
      </c>
      <c r="I41" s="9">
        <v>3177.81</v>
      </c>
      <c r="J41" s="9">
        <v>0</v>
      </c>
      <c r="K41" s="9">
        <f t="shared" si="5"/>
        <v>3177.81</v>
      </c>
      <c r="L41" s="9">
        <v>0</v>
      </c>
    </row>
    <row r="42" spans="1:12" x14ac:dyDescent="0.3">
      <c r="A42" s="2"/>
      <c r="B42" s="2"/>
      <c r="C42" s="2"/>
      <c r="D42" s="2"/>
      <c r="E42" s="2" t="s">
        <v>46</v>
      </c>
      <c r="F42" s="9">
        <v>73116.33</v>
      </c>
      <c r="G42" s="9">
        <v>81375</v>
      </c>
      <c r="H42" s="9">
        <f t="shared" si="4"/>
        <v>-8258.67</v>
      </c>
      <c r="I42" s="9">
        <v>219711.17</v>
      </c>
      <c r="J42" s="9">
        <v>244125</v>
      </c>
      <c r="K42" s="9">
        <f t="shared" si="5"/>
        <v>-24413.83</v>
      </c>
      <c r="L42" s="9">
        <v>325500</v>
      </c>
    </row>
    <row r="43" spans="1:12" x14ac:dyDescent="0.3">
      <c r="A43" s="2"/>
      <c r="B43" s="2"/>
      <c r="C43" s="2"/>
      <c r="D43" s="2"/>
      <c r="E43" s="2" t="s">
        <v>47</v>
      </c>
      <c r="F43" s="9">
        <v>5269.98</v>
      </c>
      <c r="G43" s="9">
        <v>0</v>
      </c>
      <c r="H43" s="9">
        <f t="shared" si="4"/>
        <v>5269.98</v>
      </c>
      <c r="I43" s="9">
        <v>16316.28</v>
      </c>
      <c r="J43" s="9">
        <v>0</v>
      </c>
      <c r="K43" s="9">
        <f t="shared" si="5"/>
        <v>16316.28</v>
      </c>
      <c r="L43" s="9">
        <v>0</v>
      </c>
    </row>
    <row r="44" spans="1:12" x14ac:dyDescent="0.3">
      <c r="A44" s="2"/>
      <c r="B44" s="2"/>
      <c r="C44" s="2"/>
      <c r="D44" s="2"/>
      <c r="E44" s="2" t="s">
        <v>48</v>
      </c>
      <c r="F44" s="9">
        <v>6152.07</v>
      </c>
      <c r="G44" s="9">
        <v>5250</v>
      </c>
      <c r="H44" s="9">
        <f t="shared" si="4"/>
        <v>902.07</v>
      </c>
      <c r="I44" s="9">
        <v>15476.2</v>
      </c>
      <c r="J44" s="9">
        <v>15750</v>
      </c>
      <c r="K44" s="9">
        <f t="shared" si="5"/>
        <v>-273.8</v>
      </c>
      <c r="L44" s="9">
        <v>21000</v>
      </c>
    </row>
    <row r="45" spans="1:12" x14ac:dyDescent="0.3">
      <c r="A45" s="2"/>
      <c r="B45" s="2"/>
      <c r="C45" s="2"/>
      <c r="D45" s="2"/>
      <c r="E45" s="2" t="s">
        <v>49</v>
      </c>
      <c r="F45" s="9">
        <v>4096.63</v>
      </c>
      <c r="G45" s="9">
        <v>5874</v>
      </c>
      <c r="H45" s="9">
        <f t="shared" si="4"/>
        <v>-1777.37</v>
      </c>
      <c r="I45" s="9">
        <v>12276.47</v>
      </c>
      <c r="J45" s="9">
        <v>17626</v>
      </c>
      <c r="K45" s="9">
        <f t="shared" si="5"/>
        <v>-5349.53</v>
      </c>
      <c r="L45" s="9">
        <v>23500</v>
      </c>
    </row>
    <row r="46" spans="1:12" ht="15" thickBot="1" x14ac:dyDescent="0.35">
      <c r="A46" s="2"/>
      <c r="B46" s="2"/>
      <c r="C46" s="2"/>
      <c r="D46" s="2"/>
      <c r="E46" s="2" t="s">
        <v>50</v>
      </c>
      <c r="F46" s="11">
        <v>236.98</v>
      </c>
      <c r="G46" s="11">
        <v>270</v>
      </c>
      <c r="H46" s="11">
        <f t="shared" si="4"/>
        <v>-33.020000000000003</v>
      </c>
      <c r="I46" s="11">
        <v>854.5</v>
      </c>
      <c r="J46" s="11">
        <v>830</v>
      </c>
      <c r="K46" s="11">
        <f t="shared" si="5"/>
        <v>24.5</v>
      </c>
      <c r="L46" s="11">
        <v>1100</v>
      </c>
    </row>
    <row r="47" spans="1:12" ht="15" thickBot="1" x14ac:dyDescent="0.35">
      <c r="A47" s="2"/>
      <c r="B47" s="2"/>
      <c r="C47" s="2"/>
      <c r="D47" s="2" t="s">
        <v>51</v>
      </c>
      <c r="E47" s="2"/>
      <c r="F47" s="13">
        <f>ROUND(SUM(F27:F46),5)</f>
        <v>114948.52</v>
      </c>
      <c r="G47" s="13">
        <f>ROUND(SUM(G27:G46),5)</f>
        <v>133350</v>
      </c>
      <c r="H47" s="13">
        <f t="shared" si="4"/>
        <v>-18401.48</v>
      </c>
      <c r="I47" s="13">
        <f>ROUND(SUM(I27:I46),5)</f>
        <v>342411.91</v>
      </c>
      <c r="J47" s="13">
        <f>ROUND(SUM(J27:J46),5)</f>
        <v>379340</v>
      </c>
      <c r="K47" s="13">
        <f t="shared" si="5"/>
        <v>-36928.089999999997</v>
      </c>
      <c r="L47" s="13">
        <f>ROUND(SUM(L27:L46),5)</f>
        <v>495850</v>
      </c>
    </row>
    <row r="48" spans="1:12" ht="15" thickBot="1" x14ac:dyDescent="0.35">
      <c r="A48" s="2"/>
      <c r="B48" s="2" t="s">
        <v>52</v>
      </c>
      <c r="C48" s="2"/>
      <c r="D48" s="2"/>
      <c r="E48" s="2"/>
      <c r="F48" s="13">
        <f>ROUND(F6+F26-F47,5)</f>
        <v>-142127.6</v>
      </c>
      <c r="G48" s="13">
        <f>ROUND(G6+G26-G47,5)</f>
        <v>-230238</v>
      </c>
      <c r="H48" s="13">
        <f t="shared" si="4"/>
        <v>88110.399999999994</v>
      </c>
      <c r="I48" s="13">
        <f>ROUND(I6+I26-I47,5)</f>
        <v>83417.25</v>
      </c>
      <c r="J48" s="13">
        <f>ROUND(J6+J26-J47,5)</f>
        <v>-218025</v>
      </c>
      <c r="K48" s="13">
        <f t="shared" si="5"/>
        <v>301442.25</v>
      </c>
      <c r="L48" s="13">
        <f>ROUND(L6+L26-L47,5)</f>
        <v>-136440</v>
      </c>
    </row>
    <row r="49" spans="1:12" s="6" customFormat="1" thickBot="1" x14ac:dyDescent="0.3">
      <c r="A49" s="2" t="s">
        <v>53</v>
      </c>
      <c r="B49" s="2"/>
      <c r="C49" s="2"/>
      <c r="D49" s="2"/>
      <c r="E49" s="2"/>
      <c r="F49" s="14">
        <f>F48</f>
        <v>-142127.6</v>
      </c>
      <c r="G49" s="14">
        <f>G48</f>
        <v>-230238</v>
      </c>
      <c r="H49" s="14">
        <f t="shared" si="4"/>
        <v>88110.399999999994</v>
      </c>
      <c r="I49" s="14">
        <f>I48</f>
        <v>83417.25</v>
      </c>
      <c r="J49" s="14">
        <f>J48</f>
        <v>-218025</v>
      </c>
      <c r="K49" s="14">
        <f t="shared" si="5"/>
        <v>301442.25</v>
      </c>
      <c r="L49" s="14">
        <f>L48</f>
        <v>-136440</v>
      </c>
    </row>
    <row r="50" spans="1:12" ht="15" thickTop="1" x14ac:dyDescent="0.3"/>
  </sheetData>
  <pageMargins left="0.7" right="0.7" top="0.75" bottom="0.75" header="0.1" footer="0.3"/>
  <pageSetup scale="40" orientation="portrait" r:id="rId1"/>
  <headerFooter>
    <oddFooter>&amp;R&amp;"Arial,Bold"&amp;11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171D-ADCD-41EE-AF65-DF674D8C1CC1}">
  <dimension ref="A1:G56"/>
  <sheetViews>
    <sheetView topLeftCell="A21" zoomScale="130" zoomScaleNormal="130" workbookViewId="0">
      <selection activeCell="H51" sqref="H51"/>
    </sheetView>
  </sheetViews>
  <sheetFormatPr defaultRowHeight="14.4" x14ac:dyDescent="0.3"/>
  <cols>
    <col min="1" max="4" width="3" style="29" customWidth="1"/>
    <col min="5" max="5" width="30" style="29" customWidth="1"/>
    <col min="6" max="6" width="11.5546875" bestFit="1" customWidth="1"/>
  </cols>
  <sheetData>
    <row r="1" spans="1:7" ht="15.6" x14ac:dyDescent="0.3">
      <c r="A1" s="15" t="s">
        <v>0</v>
      </c>
      <c r="B1" s="16"/>
      <c r="C1" s="16"/>
      <c r="D1" s="16"/>
      <c r="E1" s="16"/>
      <c r="F1" s="17"/>
    </row>
    <row r="2" spans="1:7" ht="17.399999999999999" x14ac:dyDescent="0.3">
      <c r="A2" s="18" t="s">
        <v>54</v>
      </c>
      <c r="B2" s="16"/>
      <c r="C2" s="16"/>
      <c r="D2" s="16"/>
      <c r="E2" s="16"/>
      <c r="F2" s="19"/>
    </row>
    <row r="3" spans="1:7" x14ac:dyDescent="0.3">
      <c r="A3" s="20" t="s">
        <v>55</v>
      </c>
      <c r="B3" s="16"/>
      <c r="C3" s="16"/>
      <c r="D3" s="16"/>
      <c r="E3" s="16"/>
      <c r="F3" s="17" t="s">
        <v>2</v>
      </c>
    </row>
    <row r="4" spans="1:7" s="8" customFormat="1" ht="15" thickBot="1" x14ac:dyDescent="0.35">
      <c r="A4" s="21"/>
      <c r="B4" s="21"/>
      <c r="C4" s="21"/>
      <c r="D4" s="21"/>
      <c r="E4" s="21"/>
      <c r="F4" s="22" t="s">
        <v>56</v>
      </c>
    </row>
    <row r="5" spans="1:7" ht="15" thickTop="1" x14ac:dyDescent="0.3">
      <c r="A5" s="23" t="s">
        <v>57</v>
      </c>
      <c r="B5" s="23"/>
      <c r="C5" s="23"/>
      <c r="D5" s="23"/>
      <c r="E5" s="23"/>
      <c r="F5" s="24"/>
    </row>
    <row r="6" spans="1:7" x14ac:dyDescent="0.3">
      <c r="A6" s="23"/>
      <c r="B6" s="23" t="s">
        <v>58</v>
      </c>
      <c r="C6" s="23"/>
      <c r="D6" s="23"/>
      <c r="E6" s="23"/>
      <c r="F6" s="24"/>
    </row>
    <row r="7" spans="1:7" x14ac:dyDescent="0.3">
      <c r="A7" s="23"/>
      <c r="B7" s="23"/>
      <c r="C7" s="23" t="s">
        <v>59</v>
      </c>
      <c r="D7" s="23"/>
      <c r="E7" s="23"/>
      <c r="F7" s="24"/>
    </row>
    <row r="8" spans="1:7" x14ac:dyDescent="0.3">
      <c r="A8" s="23"/>
      <c r="B8" s="23"/>
      <c r="C8" s="23"/>
      <c r="D8" s="23" t="s">
        <v>60</v>
      </c>
      <c r="E8" s="23"/>
      <c r="F8" s="24">
        <v>303170.09999999998</v>
      </c>
    </row>
    <row r="9" spans="1:7" x14ac:dyDescent="0.3">
      <c r="A9" s="23"/>
      <c r="B9" s="23"/>
      <c r="C9" s="23"/>
      <c r="D9" s="23" t="s">
        <v>61</v>
      </c>
      <c r="E9" s="23"/>
      <c r="F9" s="24">
        <v>2175.37</v>
      </c>
    </row>
    <row r="10" spans="1:7" x14ac:dyDescent="0.3">
      <c r="A10" s="23"/>
      <c r="B10" s="23"/>
      <c r="C10" s="23"/>
      <c r="D10" s="23" t="s">
        <v>62</v>
      </c>
      <c r="E10" s="23"/>
      <c r="F10" s="24">
        <v>75748.03</v>
      </c>
    </row>
    <row r="11" spans="1:7" ht="15" thickBot="1" x14ac:dyDescent="0.35">
      <c r="A11" s="23"/>
      <c r="B11" s="23"/>
      <c r="C11" s="23"/>
      <c r="D11" s="23" t="s">
        <v>63</v>
      </c>
      <c r="E11" s="23"/>
      <c r="F11" s="25">
        <v>114.16</v>
      </c>
    </row>
    <row r="12" spans="1:7" x14ac:dyDescent="0.3">
      <c r="A12" s="23"/>
      <c r="B12" s="23"/>
      <c r="C12" s="23" t="s">
        <v>64</v>
      </c>
      <c r="D12" s="23"/>
      <c r="E12" s="23"/>
      <c r="F12" s="24">
        <f>ROUND(SUM(F7:F11),5)</f>
        <v>381207.66</v>
      </c>
    </row>
    <row r="13" spans="1:7" x14ac:dyDescent="0.3">
      <c r="A13" s="23"/>
      <c r="B13" s="23"/>
      <c r="C13" s="23" t="s">
        <v>65</v>
      </c>
      <c r="D13" s="23"/>
      <c r="E13" s="23"/>
      <c r="F13" s="24"/>
    </row>
    <row r="14" spans="1:7" ht="15" thickBot="1" x14ac:dyDescent="0.35">
      <c r="A14" s="23"/>
      <c r="B14" s="23"/>
      <c r="C14" s="23"/>
      <c r="D14" s="23" t="s">
        <v>66</v>
      </c>
      <c r="E14" s="23"/>
      <c r="F14" s="25">
        <v>-107722.84</v>
      </c>
      <c r="G14" t="s">
        <v>107</v>
      </c>
    </row>
    <row r="15" spans="1:7" x14ac:dyDescent="0.3">
      <c r="A15" s="23"/>
      <c r="B15" s="23"/>
      <c r="C15" s="23" t="s">
        <v>67</v>
      </c>
      <c r="D15" s="23"/>
      <c r="E15" s="23"/>
      <c r="F15" s="24">
        <f>ROUND(SUM(F13:F14),5)</f>
        <v>-107722.84</v>
      </c>
    </row>
    <row r="16" spans="1:7" x14ac:dyDescent="0.3">
      <c r="A16" s="23"/>
      <c r="B16" s="23"/>
      <c r="C16" s="23" t="s">
        <v>68</v>
      </c>
      <c r="D16" s="23"/>
      <c r="E16" s="23"/>
      <c r="F16" s="24"/>
    </row>
    <row r="17" spans="1:6" x14ac:dyDescent="0.3">
      <c r="A17" s="23"/>
      <c r="B17" s="23"/>
      <c r="C17" s="23"/>
      <c r="D17" s="23" t="s">
        <v>69</v>
      </c>
      <c r="E17" s="23"/>
      <c r="F17" s="24">
        <v>150000</v>
      </c>
    </row>
    <row r="18" spans="1:6" x14ac:dyDescent="0.3">
      <c r="A18" s="23"/>
      <c r="B18" s="23"/>
      <c r="C18" s="23"/>
      <c r="D18" s="23" t="s">
        <v>70</v>
      </c>
      <c r="E18" s="23"/>
      <c r="F18" s="24">
        <v>3883.57</v>
      </c>
    </row>
    <row r="19" spans="1:6" x14ac:dyDescent="0.3">
      <c r="A19" s="23"/>
      <c r="B19" s="23"/>
      <c r="C19" s="23"/>
      <c r="D19" s="23" t="s">
        <v>71</v>
      </c>
      <c r="E19" s="23"/>
      <c r="F19" s="24">
        <v>2500</v>
      </c>
    </row>
    <row r="20" spans="1:6" x14ac:dyDescent="0.3">
      <c r="A20" s="23"/>
      <c r="B20" s="23"/>
      <c r="C20" s="23"/>
      <c r="D20" s="23" t="s">
        <v>72</v>
      </c>
      <c r="E20" s="23"/>
      <c r="F20" s="24">
        <v>306.39999999999998</v>
      </c>
    </row>
    <row r="21" spans="1:6" ht="15" thickBot="1" x14ac:dyDescent="0.35">
      <c r="A21" s="23"/>
      <c r="B21" s="23"/>
      <c r="C21" s="23"/>
      <c r="D21" s="23" t="s">
        <v>73</v>
      </c>
      <c r="E21" s="23"/>
      <c r="F21" s="24">
        <v>20227.650000000001</v>
      </c>
    </row>
    <row r="22" spans="1:6" ht="15" thickBot="1" x14ac:dyDescent="0.35">
      <c r="A22" s="23"/>
      <c r="B22" s="23"/>
      <c r="C22" s="23" t="s">
        <v>74</v>
      </c>
      <c r="D22" s="23"/>
      <c r="E22" s="23"/>
      <c r="F22" s="26">
        <f>ROUND(SUM(F16:F21),5)</f>
        <v>176917.62</v>
      </c>
    </row>
    <row r="23" spans="1:6" x14ac:dyDescent="0.3">
      <c r="A23" s="23"/>
      <c r="B23" s="23" t="s">
        <v>75</v>
      </c>
      <c r="C23" s="23"/>
      <c r="D23" s="23"/>
      <c r="E23" s="23"/>
      <c r="F23" s="24">
        <f>ROUND(F6+F12+F15+F22,5)</f>
        <v>450402.44</v>
      </c>
    </row>
    <row r="24" spans="1:6" x14ac:dyDescent="0.3">
      <c r="A24" s="23"/>
      <c r="B24" s="23" t="s">
        <v>76</v>
      </c>
      <c r="C24" s="23"/>
      <c r="D24" s="23"/>
      <c r="E24" s="23"/>
      <c r="F24" s="24"/>
    </row>
    <row r="25" spans="1:6" x14ac:dyDescent="0.3">
      <c r="A25" s="23"/>
      <c r="B25" s="23"/>
      <c r="C25" s="23" t="s">
        <v>77</v>
      </c>
      <c r="D25" s="23"/>
      <c r="E25" s="23"/>
      <c r="F25" s="24">
        <v>36484.550000000003</v>
      </c>
    </row>
    <row r="26" spans="1:6" x14ac:dyDescent="0.3">
      <c r="A26" s="23"/>
      <c r="B26" s="23"/>
      <c r="C26" s="23" t="s">
        <v>78</v>
      </c>
      <c r="D26" s="23"/>
      <c r="E26" s="23"/>
      <c r="F26" s="24">
        <v>-21368.48</v>
      </c>
    </row>
    <row r="27" spans="1:6" x14ac:dyDescent="0.3">
      <c r="A27" s="23"/>
      <c r="B27" s="23"/>
      <c r="C27" s="23" t="s">
        <v>79</v>
      </c>
      <c r="D27" s="23"/>
      <c r="E27" s="23"/>
      <c r="F27" s="24">
        <v>4252.5200000000004</v>
      </c>
    </row>
    <row r="28" spans="1:6" ht="15" thickBot="1" x14ac:dyDescent="0.35">
      <c r="A28" s="23"/>
      <c r="B28" s="23"/>
      <c r="C28" s="23" t="s">
        <v>80</v>
      </c>
      <c r="D28" s="23"/>
      <c r="E28" s="23"/>
      <c r="F28" s="24">
        <v>-1360.86</v>
      </c>
    </row>
    <row r="29" spans="1:6" ht="15" thickBot="1" x14ac:dyDescent="0.35">
      <c r="A29" s="23"/>
      <c r="B29" s="23" t="s">
        <v>81</v>
      </c>
      <c r="C29" s="23"/>
      <c r="D29" s="23"/>
      <c r="E29" s="23"/>
      <c r="F29" s="27">
        <f>ROUND(SUM(F24:F28),5)</f>
        <v>18007.73</v>
      </c>
    </row>
    <row r="30" spans="1:6" s="29" customFormat="1" ht="10.8" thickBot="1" x14ac:dyDescent="0.25">
      <c r="A30" s="23" t="s">
        <v>82</v>
      </c>
      <c r="B30" s="23"/>
      <c r="C30" s="23"/>
      <c r="D30" s="23"/>
      <c r="E30" s="23"/>
      <c r="F30" s="28">
        <f>ROUND(F5+F23+F29,5)</f>
        <v>468410.17</v>
      </c>
    </row>
    <row r="31" spans="1:6" ht="15" thickTop="1" x14ac:dyDescent="0.3">
      <c r="A31" s="23" t="s">
        <v>83</v>
      </c>
      <c r="B31" s="23"/>
      <c r="C31" s="23"/>
      <c r="D31" s="23"/>
      <c r="E31" s="23"/>
      <c r="F31" s="24"/>
    </row>
    <row r="32" spans="1:6" x14ac:dyDescent="0.3">
      <c r="A32" s="23"/>
      <c r="B32" s="23" t="s">
        <v>84</v>
      </c>
      <c r="C32" s="23"/>
      <c r="D32" s="23"/>
      <c r="E32" s="23"/>
      <c r="F32" s="24"/>
    </row>
    <row r="33" spans="1:6" x14ac:dyDescent="0.3">
      <c r="A33" s="23"/>
      <c r="B33" s="23"/>
      <c r="C33" s="23" t="s">
        <v>85</v>
      </c>
      <c r="D33" s="23"/>
      <c r="E33" s="23"/>
      <c r="F33" s="24"/>
    </row>
    <row r="34" spans="1:6" x14ac:dyDescent="0.3">
      <c r="A34" s="23"/>
      <c r="B34" s="23"/>
      <c r="C34" s="23"/>
      <c r="D34" s="23" t="s">
        <v>86</v>
      </c>
      <c r="E34" s="23"/>
      <c r="F34" s="24"/>
    </row>
    <row r="35" spans="1:6" ht="15" thickBot="1" x14ac:dyDescent="0.35">
      <c r="A35" s="23"/>
      <c r="B35" s="23"/>
      <c r="C35" s="23"/>
      <c r="D35" s="23"/>
      <c r="E35" s="23" t="s">
        <v>87</v>
      </c>
      <c r="F35" s="25">
        <v>14951.8</v>
      </c>
    </row>
    <row r="36" spans="1:6" x14ac:dyDescent="0.3">
      <c r="A36" s="23"/>
      <c r="B36" s="23"/>
      <c r="C36" s="23"/>
      <c r="D36" s="23" t="s">
        <v>88</v>
      </c>
      <c r="E36" s="23"/>
      <c r="F36" s="24">
        <f>ROUND(SUM(F34:F35),5)</f>
        <v>14951.8</v>
      </c>
    </row>
    <row r="37" spans="1:6" x14ac:dyDescent="0.3">
      <c r="A37" s="23"/>
      <c r="B37" s="23"/>
      <c r="C37" s="23"/>
      <c r="D37" s="23" t="s">
        <v>89</v>
      </c>
      <c r="E37" s="23"/>
      <c r="F37" s="24"/>
    </row>
    <row r="38" spans="1:6" x14ac:dyDescent="0.3">
      <c r="A38" s="23"/>
      <c r="B38" s="23"/>
      <c r="C38" s="23"/>
      <c r="D38" s="23"/>
      <c r="E38" s="23" t="s">
        <v>90</v>
      </c>
      <c r="F38" s="24">
        <v>3270.91</v>
      </c>
    </row>
    <row r="39" spans="1:6" x14ac:dyDescent="0.3">
      <c r="A39" s="23"/>
      <c r="B39" s="23"/>
      <c r="C39" s="23"/>
      <c r="D39" s="23"/>
      <c r="E39" s="23" t="s">
        <v>91</v>
      </c>
      <c r="F39" s="24">
        <v>-18.41</v>
      </c>
    </row>
    <row r="40" spans="1:6" x14ac:dyDescent="0.3">
      <c r="A40" s="23"/>
      <c r="B40" s="23"/>
      <c r="C40" s="23"/>
      <c r="D40" s="23"/>
      <c r="E40" s="23" t="s">
        <v>92</v>
      </c>
      <c r="F40" s="24">
        <v>685.31</v>
      </c>
    </row>
    <row r="41" spans="1:6" ht="15" thickBot="1" x14ac:dyDescent="0.35">
      <c r="A41" s="23"/>
      <c r="B41" s="23"/>
      <c r="C41" s="23"/>
      <c r="D41" s="23"/>
      <c r="E41" s="23" t="s">
        <v>93</v>
      </c>
      <c r="F41" s="25">
        <v>744.14</v>
      </c>
    </row>
    <row r="42" spans="1:6" x14ac:dyDescent="0.3">
      <c r="A42" s="23"/>
      <c r="B42" s="23"/>
      <c r="C42" s="23"/>
      <c r="D42" s="23" t="s">
        <v>94</v>
      </c>
      <c r="E42" s="23"/>
      <c r="F42" s="24">
        <f>ROUND(SUM(F37:F41),5)</f>
        <v>4681.95</v>
      </c>
    </row>
    <row r="43" spans="1:6" x14ac:dyDescent="0.3">
      <c r="A43" s="23"/>
      <c r="B43" s="23"/>
      <c r="C43" s="23"/>
      <c r="D43" s="23" t="s">
        <v>95</v>
      </c>
      <c r="E43" s="23"/>
      <c r="F43" s="24"/>
    </row>
    <row r="44" spans="1:6" x14ac:dyDescent="0.3">
      <c r="A44" s="23"/>
      <c r="B44" s="23"/>
      <c r="C44" s="23"/>
      <c r="D44" s="23"/>
      <c r="E44" s="23" t="s">
        <v>96</v>
      </c>
      <c r="F44" s="24">
        <v>24573.81</v>
      </c>
    </row>
    <row r="45" spans="1:6" ht="15" thickBot="1" x14ac:dyDescent="0.35">
      <c r="A45" s="23"/>
      <c r="B45" s="23"/>
      <c r="C45" s="23"/>
      <c r="D45" s="23"/>
      <c r="E45" s="23" t="s">
        <v>97</v>
      </c>
      <c r="F45" s="24">
        <v>-9261.9</v>
      </c>
    </row>
    <row r="46" spans="1:6" ht="15" thickBot="1" x14ac:dyDescent="0.35">
      <c r="A46" s="23"/>
      <c r="B46" s="23"/>
      <c r="C46" s="23"/>
      <c r="D46" s="23" t="s">
        <v>98</v>
      </c>
      <c r="E46" s="23"/>
      <c r="F46" s="27">
        <f>ROUND(SUM(F43:F45),5)</f>
        <v>15311.91</v>
      </c>
    </row>
    <row r="47" spans="1:6" ht="15" thickBot="1" x14ac:dyDescent="0.35">
      <c r="A47" s="23"/>
      <c r="B47" s="23"/>
      <c r="C47" s="23" t="s">
        <v>99</v>
      </c>
      <c r="D47" s="23"/>
      <c r="E47" s="23"/>
      <c r="F47" s="26">
        <f>ROUND(F33+F36+F42+F46,5)</f>
        <v>34945.660000000003</v>
      </c>
    </row>
    <row r="48" spans="1:6" x14ac:dyDescent="0.3">
      <c r="A48" s="23"/>
      <c r="B48" s="23" t="s">
        <v>100</v>
      </c>
      <c r="C48" s="23"/>
      <c r="D48" s="23"/>
      <c r="E48" s="23"/>
      <c r="F48" s="24">
        <f>ROUND(F32+F47,5)</f>
        <v>34945.660000000003</v>
      </c>
    </row>
    <row r="49" spans="1:6" x14ac:dyDescent="0.3">
      <c r="A49" s="23"/>
      <c r="B49" s="23" t="s">
        <v>101</v>
      </c>
      <c r="C49" s="23"/>
      <c r="D49" s="23"/>
      <c r="E49" s="23"/>
      <c r="F49" s="24"/>
    </row>
    <row r="50" spans="1:6" x14ac:dyDescent="0.3">
      <c r="A50" s="23"/>
      <c r="B50" s="23"/>
      <c r="C50" s="23" t="s">
        <v>102</v>
      </c>
      <c r="D50" s="23"/>
      <c r="E50" s="23"/>
      <c r="F50" s="24">
        <v>25000</v>
      </c>
    </row>
    <row r="51" spans="1:6" x14ac:dyDescent="0.3">
      <c r="A51" s="23"/>
      <c r="B51" s="23"/>
      <c r="C51" s="23" t="s">
        <v>103</v>
      </c>
      <c r="D51" s="23"/>
      <c r="E51" s="23"/>
      <c r="F51" s="24">
        <v>321065.26</v>
      </c>
    </row>
    <row r="52" spans="1:6" x14ac:dyDescent="0.3">
      <c r="A52" s="23"/>
      <c r="B52" s="23"/>
      <c r="C52" s="23" t="s">
        <v>104</v>
      </c>
      <c r="D52" s="23"/>
      <c r="E52" s="23"/>
      <c r="F52" s="24">
        <v>3982</v>
      </c>
    </row>
    <row r="53" spans="1:6" ht="15" thickBot="1" x14ac:dyDescent="0.35">
      <c r="A53" s="23"/>
      <c r="B53" s="23"/>
      <c r="C53" s="23" t="s">
        <v>53</v>
      </c>
      <c r="D53" s="23"/>
      <c r="E53" s="23"/>
      <c r="F53" s="24">
        <v>83417.25</v>
      </c>
    </row>
    <row r="54" spans="1:6" ht="15" thickBot="1" x14ac:dyDescent="0.35">
      <c r="A54" s="23"/>
      <c r="B54" s="23" t="s">
        <v>105</v>
      </c>
      <c r="C54" s="23"/>
      <c r="D54" s="23"/>
      <c r="E54" s="23"/>
      <c r="F54" s="27">
        <f>ROUND(SUM(F49:F53),5)</f>
        <v>433464.51</v>
      </c>
    </row>
    <row r="55" spans="1:6" s="29" customFormat="1" ht="10.8" thickBot="1" x14ac:dyDescent="0.25">
      <c r="A55" s="23" t="s">
        <v>106</v>
      </c>
      <c r="B55" s="23"/>
      <c r="C55" s="23"/>
      <c r="D55" s="23"/>
      <c r="E55" s="23"/>
      <c r="F55" s="28">
        <f>ROUND(F31+F48+F54,5)</f>
        <v>468410.17</v>
      </c>
    </row>
    <row r="56" spans="1:6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26B44-FB95-49E3-9B56-37F81D7752A5}">
  <dimension ref="A1:H33"/>
  <sheetViews>
    <sheetView workbookViewId="0">
      <selection activeCell="H12" sqref="H12"/>
    </sheetView>
  </sheetViews>
  <sheetFormatPr defaultRowHeight="14.4" x14ac:dyDescent="0.3"/>
  <cols>
    <col min="1" max="1" width="3" style="29" customWidth="1"/>
    <col min="2" max="2" width="28.5546875" style="29" customWidth="1"/>
    <col min="3" max="5" width="8.109375" bestFit="1" customWidth="1"/>
    <col min="6" max="6" width="6" bestFit="1" customWidth="1"/>
    <col min="7" max="7" width="6.88671875" bestFit="1" customWidth="1"/>
    <col min="8" max="8" width="11.44140625" bestFit="1" customWidth="1"/>
  </cols>
  <sheetData>
    <row r="1" spans="1:8" ht="15.6" x14ac:dyDescent="0.3">
      <c r="A1" s="3" t="s">
        <v>0</v>
      </c>
      <c r="B1" s="23"/>
      <c r="C1" s="1"/>
      <c r="D1" s="1"/>
      <c r="E1" s="1"/>
      <c r="F1" s="1"/>
      <c r="G1" s="1"/>
      <c r="H1" s="17"/>
    </row>
    <row r="2" spans="1:8" ht="17.399999999999999" x14ac:dyDescent="0.3">
      <c r="A2" s="4" t="s">
        <v>108</v>
      </c>
      <c r="B2" s="23"/>
      <c r="C2" s="1"/>
      <c r="D2" s="1"/>
      <c r="E2" s="1"/>
      <c r="F2" s="1"/>
      <c r="G2" s="1"/>
      <c r="H2" s="19">
        <v>45818</v>
      </c>
    </row>
    <row r="3" spans="1:8" x14ac:dyDescent="0.3">
      <c r="A3" s="5" t="s">
        <v>55</v>
      </c>
      <c r="B3" s="23"/>
      <c r="C3" s="1"/>
      <c r="D3" s="1"/>
      <c r="E3" s="1"/>
      <c r="F3" s="1"/>
      <c r="G3" s="1"/>
      <c r="H3" s="17" t="s">
        <v>109</v>
      </c>
    </row>
    <row r="4" spans="1:8" s="8" customFormat="1" ht="15" thickBot="1" x14ac:dyDescent="0.35">
      <c r="A4" s="21"/>
      <c r="B4" s="21"/>
      <c r="C4" s="22" t="s">
        <v>110</v>
      </c>
      <c r="D4" s="22" t="s">
        <v>111</v>
      </c>
      <c r="E4" s="22" t="s">
        <v>112</v>
      </c>
      <c r="F4" s="22" t="s">
        <v>113</v>
      </c>
      <c r="G4" s="22" t="s">
        <v>114</v>
      </c>
      <c r="H4" s="22" t="s">
        <v>115</v>
      </c>
    </row>
    <row r="5" spans="1:8" ht="15" thickTop="1" x14ac:dyDescent="0.3">
      <c r="A5" s="23"/>
      <c r="B5" s="23" t="s">
        <v>116</v>
      </c>
      <c r="C5" s="30">
        <v>400</v>
      </c>
      <c r="D5" s="30">
        <v>0</v>
      </c>
      <c r="E5" s="30">
        <v>0</v>
      </c>
      <c r="F5" s="30">
        <v>0</v>
      </c>
      <c r="G5" s="30">
        <v>0</v>
      </c>
      <c r="H5" s="30">
        <f t="shared" ref="H5:H32" si="0">ROUND(SUM(C5:G5),5)</f>
        <v>400</v>
      </c>
    </row>
    <row r="6" spans="1:8" x14ac:dyDescent="0.3">
      <c r="A6" s="23"/>
      <c r="B6" s="23" t="s">
        <v>117</v>
      </c>
      <c r="C6" s="30">
        <v>400</v>
      </c>
      <c r="D6" s="30">
        <v>0</v>
      </c>
      <c r="E6" s="30">
        <v>0</v>
      </c>
      <c r="F6" s="30">
        <v>0</v>
      </c>
      <c r="G6" s="30">
        <v>0</v>
      </c>
      <c r="H6" s="30">
        <f t="shared" si="0"/>
        <v>400</v>
      </c>
    </row>
    <row r="7" spans="1:8" x14ac:dyDescent="0.3">
      <c r="A7" s="23"/>
      <c r="B7" s="23" t="s">
        <v>118</v>
      </c>
      <c r="C7" s="30">
        <v>400</v>
      </c>
      <c r="D7" s="30">
        <v>0</v>
      </c>
      <c r="E7" s="30">
        <v>0</v>
      </c>
      <c r="F7" s="30">
        <v>0</v>
      </c>
      <c r="G7" s="30">
        <v>0</v>
      </c>
      <c r="H7" s="30">
        <f t="shared" si="0"/>
        <v>400</v>
      </c>
    </row>
    <row r="8" spans="1:8" x14ac:dyDescent="0.3">
      <c r="A8" s="23"/>
      <c r="B8" s="23" t="s">
        <v>119</v>
      </c>
      <c r="C8" s="30">
        <v>141.75</v>
      </c>
      <c r="D8" s="30">
        <v>0</v>
      </c>
      <c r="E8" s="30">
        <v>0</v>
      </c>
      <c r="F8" s="30">
        <v>0</v>
      </c>
      <c r="G8" s="30">
        <v>0</v>
      </c>
      <c r="H8" s="30">
        <f t="shared" si="0"/>
        <v>141.75</v>
      </c>
    </row>
    <row r="9" spans="1:8" x14ac:dyDescent="0.3">
      <c r="A9" s="23"/>
      <c r="B9" s="23" t="s">
        <v>120</v>
      </c>
      <c r="C9" s="30">
        <v>0</v>
      </c>
      <c r="D9" s="30">
        <v>250</v>
      </c>
      <c r="E9" s="30">
        <v>0</v>
      </c>
      <c r="F9" s="30">
        <v>0</v>
      </c>
      <c r="G9" s="30">
        <v>0</v>
      </c>
      <c r="H9" s="30">
        <f t="shared" si="0"/>
        <v>250</v>
      </c>
    </row>
    <row r="10" spans="1:8" x14ac:dyDescent="0.3">
      <c r="A10" s="23"/>
      <c r="B10" s="23" t="s">
        <v>121</v>
      </c>
      <c r="C10" s="30">
        <v>0</v>
      </c>
      <c r="D10" s="30">
        <v>682.78</v>
      </c>
      <c r="E10" s="30">
        <v>0</v>
      </c>
      <c r="F10" s="30">
        <v>0</v>
      </c>
      <c r="G10" s="30">
        <v>0</v>
      </c>
      <c r="H10" s="30">
        <f t="shared" si="0"/>
        <v>682.78</v>
      </c>
    </row>
    <row r="11" spans="1:8" x14ac:dyDescent="0.3">
      <c r="A11" s="23"/>
      <c r="B11" s="23" t="s">
        <v>122</v>
      </c>
      <c r="C11" s="30">
        <v>0</v>
      </c>
      <c r="D11" s="30">
        <v>-1164</v>
      </c>
      <c r="E11" s="30">
        <v>0</v>
      </c>
      <c r="F11" s="30">
        <v>0</v>
      </c>
      <c r="G11" s="30">
        <v>0</v>
      </c>
      <c r="H11" s="30">
        <f t="shared" si="0"/>
        <v>-1164</v>
      </c>
    </row>
    <row r="12" spans="1:8" x14ac:dyDescent="0.3">
      <c r="A12" s="23"/>
      <c r="B12" s="23" t="s">
        <v>123</v>
      </c>
      <c r="C12" s="30">
        <v>250</v>
      </c>
      <c r="D12" s="30">
        <v>0</v>
      </c>
      <c r="E12" s="30">
        <v>0</v>
      </c>
      <c r="F12" s="30">
        <v>0</v>
      </c>
      <c r="G12" s="30">
        <v>0</v>
      </c>
      <c r="H12" s="30">
        <f t="shared" si="0"/>
        <v>250</v>
      </c>
    </row>
    <row r="13" spans="1:8" x14ac:dyDescent="0.3">
      <c r="A13" s="23"/>
      <c r="B13" s="23" t="s">
        <v>124</v>
      </c>
      <c r="C13" s="30">
        <v>0</v>
      </c>
      <c r="D13" s="30">
        <v>0</v>
      </c>
      <c r="E13" s="30">
        <v>0</v>
      </c>
      <c r="F13" s="30">
        <v>0</v>
      </c>
      <c r="G13" s="30">
        <v>830</v>
      </c>
      <c r="H13" s="30">
        <f t="shared" si="0"/>
        <v>830</v>
      </c>
    </row>
    <row r="14" spans="1:8" x14ac:dyDescent="0.3">
      <c r="A14" s="23"/>
      <c r="B14" s="23" t="s">
        <v>125</v>
      </c>
      <c r="C14" s="30">
        <v>73.5</v>
      </c>
      <c r="D14" s="30">
        <v>0</v>
      </c>
      <c r="E14" s="30">
        <v>0</v>
      </c>
      <c r="F14" s="30">
        <v>0</v>
      </c>
      <c r="G14" s="30">
        <v>0</v>
      </c>
      <c r="H14" s="30">
        <f t="shared" si="0"/>
        <v>73.5</v>
      </c>
    </row>
    <row r="15" spans="1:8" x14ac:dyDescent="0.3">
      <c r="A15" s="23"/>
      <c r="B15" s="23" t="s">
        <v>126</v>
      </c>
      <c r="C15" s="30">
        <v>0</v>
      </c>
      <c r="D15" s="30">
        <v>250</v>
      </c>
      <c r="E15" s="30">
        <v>0</v>
      </c>
      <c r="F15" s="30">
        <v>0</v>
      </c>
      <c r="G15" s="30">
        <v>0</v>
      </c>
      <c r="H15" s="30">
        <f t="shared" si="0"/>
        <v>250</v>
      </c>
    </row>
    <row r="16" spans="1:8" x14ac:dyDescent="0.3">
      <c r="A16" s="23"/>
      <c r="B16" s="23" t="s">
        <v>127</v>
      </c>
      <c r="C16" s="30">
        <v>0</v>
      </c>
      <c r="D16" s="30">
        <v>0</v>
      </c>
      <c r="E16" s="30">
        <v>1030.77</v>
      </c>
      <c r="F16" s="30">
        <v>0</v>
      </c>
      <c r="G16" s="30">
        <v>0</v>
      </c>
      <c r="H16" s="30">
        <f t="shared" si="0"/>
        <v>1030.77</v>
      </c>
    </row>
    <row r="17" spans="1:8" x14ac:dyDescent="0.3">
      <c r="A17" s="23"/>
      <c r="B17" s="23" t="s">
        <v>128</v>
      </c>
      <c r="C17" s="30">
        <v>175</v>
      </c>
      <c r="D17" s="30">
        <v>0</v>
      </c>
      <c r="E17" s="30">
        <v>0</v>
      </c>
      <c r="F17" s="30">
        <v>0</v>
      </c>
      <c r="G17" s="30">
        <v>0</v>
      </c>
      <c r="H17" s="30">
        <f t="shared" si="0"/>
        <v>175</v>
      </c>
    </row>
    <row r="18" spans="1:8" x14ac:dyDescent="0.3">
      <c r="A18" s="23"/>
      <c r="B18" s="23" t="s">
        <v>129</v>
      </c>
      <c r="C18" s="30">
        <v>400</v>
      </c>
      <c r="D18" s="30">
        <v>0</v>
      </c>
      <c r="E18" s="30">
        <v>0</v>
      </c>
      <c r="F18" s="30">
        <v>0</v>
      </c>
      <c r="G18" s="30">
        <v>0</v>
      </c>
      <c r="H18" s="30">
        <f t="shared" si="0"/>
        <v>400</v>
      </c>
    </row>
    <row r="19" spans="1:8" x14ac:dyDescent="0.3">
      <c r="A19" s="23"/>
      <c r="B19" s="23" t="s">
        <v>130</v>
      </c>
      <c r="C19" s="30">
        <v>0</v>
      </c>
      <c r="D19" s="30">
        <v>0</v>
      </c>
      <c r="E19" s="30">
        <v>150</v>
      </c>
      <c r="F19" s="30">
        <v>0</v>
      </c>
      <c r="G19" s="30">
        <v>0</v>
      </c>
      <c r="H19" s="30">
        <f t="shared" si="0"/>
        <v>150</v>
      </c>
    </row>
    <row r="20" spans="1:8" x14ac:dyDescent="0.3">
      <c r="A20" s="23"/>
      <c r="B20" s="23" t="s">
        <v>131</v>
      </c>
      <c r="C20" s="30">
        <v>0</v>
      </c>
      <c r="D20" s="30">
        <v>0</v>
      </c>
      <c r="E20" s="30">
        <v>23</v>
      </c>
      <c r="F20" s="30">
        <v>0</v>
      </c>
      <c r="G20" s="30">
        <v>0</v>
      </c>
      <c r="H20" s="30">
        <f t="shared" si="0"/>
        <v>23</v>
      </c>
    </row>
    <row r="21" spans="1:8" x14ac:dyDescent="0.3">
      <c r="A21" s="23"/>
      <c r="B21" s="23" t="s">
        <v>132</v>
      </c>
      <c r="C21" s="30">
        <v>0</v>
      </c>
      <c r="D21" s="30">
        <v>250</v>
      </c>
      <c r="E21" s="30">
        <v>0</v>
      </c>
      <c r="F21" s="30">
        <v>0</v>
      </c>
      <c r="G21" s="30">
        <v>0</v>
      </c>
      <c r="H21" s="30">
        <f t="shared" si="0"/>
        <v>250</v>
      </c>
    </row>
    <row r="22" spans="1:8" x14ac:dyDescent="0.3">
      <c r="A22" s="23"/>
      <c r="B22" s="23" t="s">
        <v>133</v>
      </c>
      <c r="C22" s="30">
        <v>0</v>
      </c>
      <c r="D22" s="30">
        <v>250</v>
      </c>
      <c r="E22" s="30">
        <v>0</v>
      </c>
      <c r="F22" s="30">
        <v>0</v>
      </c>
      <c r="G22" s="30">
        <v>0</v>
      </c>
      <c r="H22" s="30">
        <f t="shared" si="0"/>
        <v>250</v>
      </c>
    </row>
    <row r="23" spans="1:8" x14ac:dyDescent="0.3">
      <c r="A23" s="23"/>
      <c r="B23" s="23" t="s">
        <v>134</v>
      </c>
      <c r="C23" s="30">
        <v>400</v>
      </c>
      <c r="D23" s="30">
        <v>0</v>
      </c>
      <c r="E23" s="30">
        <v>0</v>
      </c>
      <c r="F23" s="30">
        <v>0</v>
      </c>
      <c r="G23" s="30">
        <v>0</v>
      </c>
      <c r="H23" s="30">
        <f t="shared" si="0"/>
        <v>400</v>
      </c>
    </row>
    <row r="24" spans="1:8" x14ac:dyDescent="0.3">
      <c r="A24" s="23"/>
      <c r="B24" s="23" t="s">
        <v>135</v>
      </c>
      <c r="C24" s="30">
        <v>0</v>
      </c>
      <c r="D24" s="30">
        <v>140.47999999999999</v>
      </c>
      <c r="E24" s="30">
        <v>0</v>
      </c>
      <c r="F24" s="30">
        <v>0</v>
      </c>
      <c r="G24" s="30">
        <v>0</v>
      </c>
      <c r="H24" s="30">
        <f t="shared" si="0"/>
        <v>140.47999999999999</v>
      </c>
    </row>
    <row r="25" spans="1:8" x14ac:dyDescent="0.3">
      <c r="A25" s="23"/>
      <c r="B25" s="23" t="s">
        <v>136</v>
      </c>
      <c r="C25" s="30">
        <v>500</v>
      </c>
      <c r="D25" s="30">
        <v>0</v>
      </c>
      <c r="E25" s="30">
        <v>0</v>
      </c>
      <c r="F25" s="30">
        <v>0</v>
      </c>
      <c r="G25" s="30">
        <v>0</v>
      </c>
      <c r="H25" s="30">
        <f t="shared" si="0"/>
        <v>500</v>
      </c>
    </row>
    <row r="26" spans="1:8" x14ac:dyDescent="0.3">
      <c r="A26" s="23"/>
      <c r="B26" s="23" t="s">
        <v>137</v>
      </c>
      <c r="C26" s="30">
        <v>0</v>
      </c>
      <c r="D26" s="30">
        <v>270</v>
      </c>
      <c r="E26" s="30">
        <v>0</v>
      </c>
      <c r="F26" s="30">
        <v>0</v>
      </c>
      <c r="G26" s="30">
        <v>0</v>
      </c>
      <c r="H26" s="30">
        <f t="shared" si="0"/>
        <v>270</v>
      </c>
    </row>
    <row r="27" spans="1:8" x14ac:dyDescent="0.3">
      <c r="A27" s="23"/>
      <c r="B27" s="23" t="s">
        <v>138</v>
      </c>
      <c r="C27" s="30">
        <v>0</v>
      </c>
      <c r="D27" s="30">
        <v>0</v>
      </c>
      <c r="E27" s="30">
        <v>3508.21</v>
      </c>
      <c r="F27" s="30">
        <v>0</v>
      </c>
      <c r="G27" s="30">
        <v>0</v>
      </c>
      <c r="H27" s="30">
        <f t="shared" si="0"/>
        <v>3508.21</v>
      </c>
    </row>
    <row r="28" spans="1:8" x14ac:dyDescent="0.3">
      <c r="A28" s="23"/>
      <c r="B28" s="23" t="s">
        <v>139</v>
      </c>
      <c r="C28" s="30">
        <v>2000</v>
      </c>
      <c r="D28" s="30">
        <v>0</v>
      </c>
      <c r="E28" s="30">
        <v>0</v>
      </c>
      <c r="F28" s="30">
        <v>0</v>
      </c>
      <c r="G28" s="30">
        <v>0</v>
      </c>
      <c r="H28" s="30">
        <f t="shared" si="0"/>
        <v>2000</v>
      </c>
    </row>
    <row r="29" spans="1:8" x14ac:dyDescent="0.3">
      <c r="A29" s="23"/>
      <c r="B29" s="23" t="s">
        <v>140</v>
      </c>
      <c r="C29" s="30">
        <v>2800</v>
      </c>
      <c r="D29" s="30">
        <v>0</v>
      </c>
      <c r="E29" s="30">
        <v>0</v>
      </c>
      <c r="F29" s="30">
        <v>0</v>
      </c>
      <c r="G29" s="30">
        <v>0</v>
      </c>
      <c r="H29" s="30">
        <f t="shared" si="0"/>
        <v>2800</v>
      </c>
    </row>
    <row r="30" spans="1:8" x14ac:dyDescent="0.3">
      <c r="A30" s="23"/>
      <c r="B30" s="23" t="s">
        <v>141</v>
      </c>
      <c r="C30" s="30">
        <v>0</v>
      </c>
      <c r="D30" s="30">
        <v>0</v>
      </c>
      <c r="E30" s="30">
        <v>140.31</v>
      </c>
      <c r="F30" s="30">
        <v>0</v>
      </c>
      <c r="G30" s="30">
        <v>0</v>
      </c>
      <c r="H30" s="30">
        <f t="shared" si="0"/>
        <v>140.31</v>
      </c>
    </row>
    <row r="31" spans="1:8" ht="15" thickBot="1" x14ac:dyDescent="0.35">
      <c r="A31" s="23"/>
      <c r="B31" s="23" t="s">
        <v>142</v>
      </c>
      <c r="C31" s="30">
        <v>400</v>
      </c>
      <c r="D31" s="30">
        <v>0</v>
      </c>
      <c r="E31" s="30">
        <v>0</v>
      </c>
      <c r="F31" s="30">
        <v>0</v>
      </c>
      <c r="G31" s="30">
        <v>0</v>
      </c>
      <c r="H31" s="30">
        <f t="shared" si="0"/>
        <v>400</v>
      </c>
    </row>
    <row r="32" spans="1:8" s="29" customFormat="1" ht="10.8" thickBot="1" x14ac:dyDescent="0.25">
      <c r="A32" s="23" t="s">
        <v>115</v>
      </c>
      <c r="B32" s="23"/>
      <c r="C32" s="31">
        <f>ROUND(SUM(C5:C31),5)</f>
        <v>8340.25</v>
      </c>
      <c r="D32" s="31">
        <f>ROUND(SUM(D5:D31),5)</f>
        <v>929.26</v>
      </c>
      <c r="E32" s="31">
        <f>ROUND(SUM(E5:E31),5)</f>
        <v>4852.29</v>
      </c>
      <c r="F32" s="31">
        <f>ROUND(SUM(F5:F31),5)</f>
        <v>0</v>
      </c>
      <c r="G32" s="31">
        <f>ROUND(SUM(G5:G31),5)</f>
        <v>830</v>
      </c>
      <c r="H32" s="31">
        <f t="shared" si="0"/>
        <v>14951.8</v>
      </c>
    </row>
    <row r="33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Mar-May and YTD</vt:lpstr>
      <vt:lpstr>Balance sheet</vt:lpstr>
      <vt:lpstr>AP</vt:lpstr>
      <vt:lpstr>'Mar-May and YTD'!Print_Titles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Soleimani</dc:creator>
  <cp:lastModifiedBy>Mona Soleimani</cp:lastModifiedBy>
  <dcterms:created xsi:type="dcterms:W3CDTF">2025-06-10T07:28:14Z</dcterms:created>
  <dcterms:modified xsi:type="dcterms:W3CDTF">2025-06-10T07:35:13Z</dcterms:modified>
</cp:coreProperties>
</file>