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MonaSoleimani\Dropbox\Skills Canada Accounting Documents\Budget Planning\2026\"/>
    </mc:Choice>
  </mc:AlternateContent>
  <xr:revisionPtr revIDLastSave="0" documentId="13_ncr:1_{C40B84C3-1299-4480-89BE-928EEB872E57}" xr6:coauthVersionLast="47" xr6:coauthVersionMax="47" xr10:uidLastSave="{00000000-0000-0000-0000-000000000000}"/>
  <bookViews>
    <workbookView xWindow="-120" yWindow="-120" windowWidth="38640" windowHeight="21120" xr2:uid="{E83D8775-ECE2-4E6C-B138-4F245D9281F9}"/>
  </bookViews>
  <sheets>
    <sheet name="Sheet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53" i="1" l="1"/>
  <c r="L53" i="1"/>
  <c r="K53" i="1"/>
  <c r="J53" i="1"/>
  <c r="H53" i="1"/>
  <c r="G53" i="1"/>
  <c r="I47" i="1"/>
  <c r="I53" i="1" s="1"/>
  <c r="M29" i="1"/>
  <c r="L29" i="1"/>
  <c r="K29" i="1"/>
  <c r="J29" i="1"/>
  <c r="I29" i="1"/>
  <c r="H29" i="1"/>
  <c r="H30" i="1" s="1"/>
  <c r="H54" i="1" s="1"/>
  <c r="G29" i="1"/>
  <c r="M22" i="1"/>
  <c r="K21" i="1"/>
  <c r="J21" i="1"/>
  <c r="I21" i="1"/>
  <c r="J17" i="1"/>
  <c r="J30" i="1" s="1"/>
  <c r="J54" i="1" s="1"/>
  <c r="I17" i="1"/>
  <c r="I30" i="1" s="1"/>
  <c r="I54" i="1" s="1"/>
  <c r="I61" i="1" s="1"/>
  <c r="I64" i="1" s="1"/>
  <c r="K63" i="1" s="1"/>
  <c r="H17" i="1"/>
  <c r="G17" i="1"/>
  <c r="G30" i="1" s="1"/>
  <c r="G54" i="1" s="1"/>
  <c r="G61" i="1" s="1"/>
  <c r="G64" i="1" s="1"/>
  <c r="I63" i="1" s="1"/>
  <c r="M14" i="1"/>
  <c r="M17" i="1" s="1"/>
  <c r="M30" i="1" s="1"/>
  <c r="M54" i="1" s="1"/>
  <c r="M61" i="1" s="1"/>
  <c r="L8" i="1"/>
  <c r="L17" i="1" s="1"/>
  <c r="L30" i="1" s="1"/>
  <c r="L54" i="1" s="1"/>
  <c r="L61" i="1" s="1"/>
  <c r="K6" i="1"/>
  <c r="K17" i="1" s="1"/>
  <c r="K30" i="1" s="1"/>
  <c r="K54" i="1" s="1"/>
  <c r="K61" i="1" s="1"/>
  <c r="K64" i="1" l="1"/>
  <c r="M63" i="1" s="1"/>
  <c r="M64" i="1" s="1"/>
</calcChain>
</file>

<file path=xl/sharedStrings.xml><?xml version="1.0" encoding="utf-8"?>
<sst xmlns="http://schemas.openxmlformats.org/spreadsheetml/2006/main" count="70" uniqueCount="70">
  <si>
    <t>Skills Canada BC</t>
  </si>
  <si>
    <t>Draft Budget #1-2025-2026</t>
  </si>
  <si>
    <t>Audited Actual       Aug 31 2023</t>
  </si>
  <si>
    <t>Approved             Fiscal 2023 Budget</t>
  </si>
  <si>
    <t xml:space="preserve"> Projected Actual        Aug 31 2024</t>
  </si>
  <si>
    <t>Approved               Fiscal 2024 Budget</t>
  </si>
  <si>
    <t xml:space="preserve"> Projected Actual        Aug 31 2025</t>
  </si>
  <si>
    <t>Approved               Fiscal 2025 Budget</t>
  </si>
  <si>
    <t>Proposed       Fiscal 2026 Budget</t>
  </si>
  <si>
    <t>42020 · Skills/Competences Canada Corp</t>
  </si>
  <si>
    <t>42020 · Skills/Competences Canada Corp-one year extra salary funding</t>
  </si>
  <si>
    <t>42030 · BC Government (AEST)</t>
  </si>
  <si>
    <t xml:space="preserve">42032 . Skilled Trades BC </t>
  </si>
  <si>
    <t>42035 · Skills for success</t>
  </si>
  <si>
    <t>43000 · Sponsorships</t>
  </si>
  <si>
    <t>43100 · Provincial Registration Fees</t>
  </si>
  <si>
    <t>43200. National Registration Fees</t>
  </si>
  <si>
    <t>46400 · InSPIRE Funding</t>
  </si>
  <si>
    <t>47000 · Membership Fees</t>
  </si>
  <si>
    <t>47200 · Interest Revenue</t>
  </si>
  <si>
    <t>Total Income</t>
  </si>
  <si>
    <t>51000 · Regional Competitions</t>
  </si>
  <si>
    <t>52000 · Provincial Competitions</t>
  </si>
  <si>
    <t>53000 · National Competitions</t>
  </si>
  <si>
    <t>53000 · National Competitions-registration</t>
  </si>
  <si>
    <t>56000 · Skills for Success</t>
  </si>
  <si>
    <t>54000 · World Skills Competition</t>
  </si>
  <si>
    <t>54500. Online Challenges</t>
  </si>
  <si>
    <t>54600. Alumni</t>
  </si>
  <si>
    <t>General and Administrative Expenses</t>
  </si>
  <si>
    <t>61100 · AGM &amp; Board Expenses</t>
  </si>
  <si>
    <t>61200 · Communications &amp; Marketing</t>
  </si>
  <si>
    <t>61400 · Insurance</t>
  </si>
  <si>
    <t>61500 · Interest &amp; Bank Charges</t>
  </si>
  <si>
    <t>61600 · IT, Website &amp; Administration</t>
  </si>
  <si>
    <t>61700 · Memberships &amp; Licences</t>
  </si>
  <si>
    <t>61800 · Office Supplies &amp; Equipment</t>
  </si>
  <si>
    <t>62500 · Rent and storage</t>
  </si>
  <si>
    <t>61900 · Postage, Shipping &amp; Delivery</t>
  </si>
  <si>
    <t>62000 · Printing and Copying</t>
  </si>
  <si>
    <t>62100 · Professional Fees</t>
  </si>
  <si>
    <t>62200 · Telecommunications</t>
  </si>
  <si>
    <t>62400 · Travel and Meetings</t>
  </si>
  <si>
    <t>66000 · Staff Salaries, MERCs, Employee benefits, sick pay</t>
  </si>
  <si>
    <t>66100 · Vacation</t>
  </si>
  <si>
    <t>66200 · MERCs</t>
  </si>
  <si>
    <t>66300 · Employee Benefits</t>
  </si>
  <si>
    <t>66400 · Staff Training &amp; Development</t>
  </si>
  <si>
    <t>66500 · Payroll Administration Fees</t>
  </si>
  <si>
    <t>Total General and Administrative Expenses</t>
  </si>
  <si>
    <t>Non-Cash items</t>
  </si>
  <si>
    <t>70000 · Loss on Disposal of Cap Assets</t>
  </si>
  <si>
    <t>65000 · Amortization</t>
  </si>
  <si>
    <t>61300. Consulting</t>
  </si>
  <si>
    <t>Surplus- Opening balance</t>
  </si>
  <si>
    <t>Surplus- Ending balance</t>
  </si>
  <si>
    <t>Projected salaries include an average increase of 8%.</t>
  </si>
  <si>
    <t>Notes:</t>
  </si>
  <si>
    <t>Income</t>
  </si>
  <si>
    <t>Cost of Goods Sold</t>
  </si>
  <si>
    <t>55000 · Inspire and other Programs</t>
  </si>
  <si>
    <t>Total COGS</t>
  </si>
  <si>
    <t>Gross Profit</t>
  </si>
  <si>
    <t>61000 · Gala Expenses/partners events</t>
  </si>
  <si>
    <t>Surplus (Deficit)</t>
  </si>
  <si>
    <t>Other items</t>
  </si>
  <si>
    <t>Cash available from prior year</t>
  </si>
  <si>
    <t>Net Income</t>
  </si>
  <si>
    <t>Net income after Non-Cash items</t>
  </si>
  <si>
    <t>RRSP benefits are projected to increase by 1%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</si>
</sst>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0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2"/>
      <name val="Arial"/>
      <family val="2"/>
    </font>
    <font>
      <b/>
      <sz val="8"/>
      <name val="Arial"/>
      <family val="2"/>
    </font>
    <font>
      <b/>
      <sz val="14"/>
      <name val="Arial"/>
      <family val="2"/>
    </font>
    <font>
      <sz val="8"/>
      <name val="Arial"/>
      <family val="2"/>
    </font>
    <font>
      <sz val="11"/>
      <name val="Aptos Narrow"/>
      <family val="2"/>
      <scheme val="minor"/>
    </font>
    <font>
      <sz val="8"/>
      <color rgb="FF323232"/>
      <name val="Arial"/>
      <family val="2"/>
    </font>
    <font>
      <b/>
      <sz val="8"/>
      <color rgb="FF323232"/>
      <name val="Arial"/>
      <family val="2"/>
    </font>
    <font>
      <sz val="8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66">
    <xf numFmtId="0" fontId="0" fillId="0" borderId="0" xfId="0"/>
    <xf numFmtId="49" fontId="2" fillId="0" borderId="0" xfId="0" applyNumberFormat="1" applyFont="1"/>
    <xf numFmtId="49" fontId="3" fillId="0" borderId="0" xfId="0" applyNumberFormat="1" applyFont="1"/>
    <xf numFmtId="49" fontId="4" fillId="0" borderId="0" xfId="0" applyNumberFormat="1" applyFont="1"/>
    <xf numFmtId="43" fontId="5" fillId="0" borderId="0" xfId="1" applyFont="1" applyFill="1" applyBorder="1"/>
    <xf numFmtId="49" fontId="3" fillId="0" borderId="0" xfId="0" applyNumberFormat="1" applyFont="1" applyAlignment="1">
      <alignment horizontal="center" wrapText="1"/>
    </xf>
    <xf numFmtId="43" fontId="6" fillId="0" borderId="0" xfId="1" applyFont="1" applyBorder="1" applyAlignment="1">
      <alignment horizontal="center" wrapText="1"/>
    </xf>
    <xf numFmtId="43" fontId="3" fillId="0" borderId="1" xfId="1" applyFont="1" applyFill="1" applyBorder="1" applyAlignment="1">
      <alignment horizontal="center" wrapText="1"/>
    </xf>
    <xf numFmtId="43" fontId="3" fillId="2" borderId="1" xfId="1" applyFont="1" applyFill="1" applyBorder="1" applyAlignment="1">
      <alignment horizontal="center" wrapText="1"/>
    </xf>
    <xf numFmtId="43" fontId="3" fillId="3" borderId="1" xfId="1" applyFont="1" applyFill="1" applyBorder="1" applyAlignment="1">
      <alignment horizontal="center" wrapText="1"/>
    </xf>
    <xf numFmtId="49" fontId="5" fillId="0" borderId="0" xfId="0" applyNumberFormat="1" applyFont="1"/>
    <xf numFmtId="43" fontId="5" fillId="0" borderId="0" xfId="1" applyFont="1" applyBorder="1"/>
    <xf numFmtId="43" fontId="5" fillId="0" borderId="2" xfId="1" applyFont="1" applyFill="1" applyBorder="1"/>
    <xf numFmtId="43" fontId="5" fillId="2" borderId="2" xfId="1" applyFont="1" applyFill="1" applyBorder="1"/>
    <xf numFmtId="43" fontId="5" fillId="3" borderId="2" xfId="1" applyFont="1" applyFill="1" applyBorder="1"/>
    <xf numFmtId="49" fontId="5" fillId="0" borderId="0" xfId="0" applyNumberFormat="1" applyFont="1" applyAlignment="1">
      <alignment vertical="center"/>
    </xf>
    <xf numFmtId="43" fontId="5" fillId="0" borderId="0" xfId="1" applyFont="1" applyBorder="1" applyAlignment="1">
      <alignment vertical="center"/>
    </xf>
    <xf numFmtId="43" fontId="5" fillId="0" borderId="2" xfId="1" applyFont="1" applyFill="1" applyBorder="1" applyAlignment="1">
      <alignment vertical="center"/>
    </xf>
    <xf numFmtId="43" fontId="5" fillId="2" borderId="2" xfId="1" applyFont="1" applyFill="1" applyBorder="1" applyAlignment="1">
      <alignment vertical="center"/>
    </xf>
    <xf numFmtId="43" fontId="5" fillId="3" borderId="2" xfId="1" applyFont="1" applyFill="1" applyBorder="1" applyAlignment="1">
      <alignment vertical="center"/>
    </xf>
    <xf numFmtId="43" fontId="5" fillId="0" borderId="3" xfId="1" applyFont="1" applyFill="1" applyBorder="1"/>
    <xf numFmtId="43" fontId="5" fillId="2" borderId="3" xfId="1" applyFont="1" applyFill="1" applyBorder="1"/>
    <xf numFmtId="43" fontId="5" fillId="3" borderId="3" xfId="1" applyFont="1" applyFill="1" applyBorder="1"/>
    <xf numFmtId="49" fontId="7" fillId="0" borderId="0" xfId="0" applyNumberFormat="1" applyFont="1"/>
    <xf numFmtId="49" fontId="5" fillId="0" borderId="0" xfId="0" applyNumberFormat="1" applyFont="1" applyAlignment="1">
      <alignment shrinkToFit="1"/>
    </xf>
    <xf numFmtId="40" fontId="3" fillId="0" borderId="4" xfId="1" applyNumberFormat="1" applyFont="1" applyFill="1" applyBorder="1"/>
    <xf numFmtId="40" fontId="3" fillId="2" borderId="4" xfId="1" applyNumberFormat="1" applyFont="1" applyFill="1" applyBorder="1"/>
    <xf numFmtId="43" fontId="3" fillId="0" borderId="5" xfId="1" applyFont="1" applyFill="1" applyBorder="1"/>
    <xf numFmtId="43" fontId="3" fillId="2" borderId="5" xfId="1" applyFont="1" applyFill="1" applyBorder="1"/>
    <xf numFmtId="43" fontId="3" fillId="3" borderId="5" xfId="1" applyFont="1" applyFill="1" applyBorder="1"/>
    <xf numFmtId="0" fontId="0" fillId="2" borderId="0" xfId="0" applyFill="1"/>
    <xf numFmtId="43" fontId="5" fillId="2" borderId="0" xfId="1" applyFont="1" applyFill="1"/>
    <xf numFmtId="43" fontId="5" fillId="3" borderId="0" xfId="1" applyFont="1" applyFill="1"/>
    <xf numFmtId="0" fontId="5" fillId="0" borderId="0" xfId="0" applyFont="1"/>
    <xf numFmtId="43" fontId="3" fillId="0" borderId="0" xfId="1" applyFont="1" applyBorder="1"/>
    <xf numFmtId="43" fontId="3" fillId="0" borderId="0" xfId="1" applyFont="1" applyFill="1"/>
    <xf numFmtId="43" fontId="3" fillId="2" borderId="0" xfId="1" applyFont="1" applyFill="1"/>
    <xf numFmtId="43" fontId="3" fillId="3" borderId="0" xfId="1" applyFont="1" applyFill="1"/>
    <xf numFmtId="0" fontId="8" fillId="0" borderId="0" xfId="0" applyFont="1"/>
    <xf numFmtId="43" fontId="0" fillId="0" borderId="0" xfId="1" applyFont="1" applyBorder="1"/>
    <xf numFmtId="43" fontId="7" fillId="0" borderId="0" xfId="1" applyFont="1" applyFill="1"/>
    <xf numFmtId="43" fontId="0" fillId="2" borderId="0" xfId="1" applyFont="1" applyFill="1" applyBorder="1"/>
    <xf numFmtId="43" fontId="0" fillId="0" borderId="0" xfId="1" applyFont="1" applyFill="1" applyBorder="1"/>
    <xf numFmtId="43" fontId="0" fillId="3" borderId="0" xfId="1" applyFont="1" applyFill="1" applyBorder="1"/>
    <xf numFmtId="49" fontId="8" fillId="0" borderId="0" xfId="0" applyNumberFormat="1" applyFont="1"/>
    <xf numFmtId="43" fontId="7" fillId="0" borderId="0" xfId="1" applyFont="1" applyBorder="1"/>
    <xf numFmtId="43" fontId="7" fillId="2" borderId="0" xfId="1" applyFont="1" applyFill="1"/>
    <xf numFmtId="43" fontId="7" fillId="3" borderId="0" xfId="1" applyFont="1" applyFill="1"/>
    <xf numFmtId="43" fontId="8" fillId="0" borderId="0" xfId="1" applyFont="1" applyBorder="1"/>
    <xf numFmtId="40" fontId="3" fillId="0" borderId="6" xfId="1" applyNumberFormat="1" applyFont="1" applyFill="1" applyBorder="1"/>
    <xf numFmtId="43" fontId="8" fillId="2" borderId="6" xfId="1" applyFont="1" applyFill="1" applyBorder="1"/>
    <xf numFmtId="43" fontId="8" fillId="0" borderId="6" xfId="1" applyFont="1" applyFill="1" applyBorder="1"/>
    <xf numFmtId="43" fontId="8" fillId="3" borderId="6" xfId="1" applyFont="1" applyFill="1" applyBorder="1"/>
    <xf numFmtId="43" fontId="7" fillId="0" borderId="0" xfId="1" applyFont="1" applyFill="1" applyBorder="1"/>
    <xf numFmtId="43" fontId="6" fillId="0" borderId="0" xfId="1" applyFont="1" applyFill="1" applyBorder="1"/>
    <xf numFmtId="0" fontId="9" fillId="0" borderId="0" xfId="0" applyFont="1"/>
    <xf numFmtId="43" fontId="3" fillId="0" borderId="0" xfId="1" applyFont="1" applyFill="1" applyBorder="1"/>
    <xf numFmtId="43" fontId="3" fillId="2" borderId="0" xfId="1" applyFont="1" applyFill="1" applyBorder="1"/>
    <xf numFmtId="43" fontId="3" fillId="3" borderId="0" xfId="1" applyFont="1" applyFill="1" applyBorder="1"/>
    <xf numFmtId="43" fontId="8" fillId="0" borderId="0" xfId="1" applyFont="1" applyFill="1" applyBorder="1"/>
    <xf numFmtId="43" fontId="8" fillId="0" borderId="0" xfId="1" applyFont="1" applyFill="1"/>
    <xf numFmtId="43" fontId="6" fillId="0" borderId="0" xfId="1" applyFont="1" applyFill="1"/>
    <xf numFmtId="0" fontId="6" fillId="0" borderId="0" xfId="0" applyFont="1"/>
    <xf numFmtId="0" fontId="5" fillId="0" borderId="0" xfId="0" applyFont="1" applyAlignment="1">
      <alignment horizontal="left"/>
    </xf>
    <xf numFmtId="43" fontId="6" fillId="0" borderId="0" xfId="1" applyFont="1" applyBorder="1"/>
    <xf numFmtId="43" fontId="5" fillId="0" borderId="0" xfId="1" applyFont="1" applyFill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MonaSoleimani\Dropbox\Skills%20Canada%20Accounting%20Documents\Budget%20Planning\2026\Budget%20%202026%20draft%20Aug%2018%202025%20with%20calcuations.xlsx" TargetMode="External"/><Relationship Id="rId1" Type="http://schemas.openxmlformats.org/officeDocument/2006/relationships/externalLinkPath" Target="Budget%20%202026%20draft%20Aug%2018%202025%20with%20calcuation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Draft budget 2026"/>
      <sheetName val="Funding details"/>
      <sheetName val="calcuation"/>
      <sheetName val="Projected actual 2025"/>
    </sheetNames>
    <sheetDataSet>
      <sheetData sheetId="0">
        <row r="7">
          <cell r="K7">
            <v>96000</v>
          </cell>
        </row>
      </sheetData>
      <sheetData sheetId="1" refreshError="1"/>
      <sheetData sheetId="2" refreshError="1"/>
      <sheetData sheetId="3">
        <row r="8">
          <cell r="H8">
            <v>496414.87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139725-D107-41F2-A19A-0B87F1B94562}">
  <dimension ref="A1:M104"/>
  <sheetViews>
    <sheetView tabSelected="1" topLeftCell="A36" zoomScale="154" zoomScaleNormal="154" workbookViewId="0">
      <selection activeCell="R59" sqref="R59"/>
    </sheetView>
  </sheetViews>
  <sheetFormatPr defaultRowHeight="15" x14ac:dyDescent="0.25"/>
  <cols>
    <col min="1" max="1" width="2" customWidth="1"/>
    <col min="2" max="2" width="0.5703125" customWidth="1"/>
    <col min="3" max="3" width="0.28515625" customWidth="1"/>
    <col min="4" max="4" width="0.7109375" customWidth="1"/>
    <col min="5" max="5" width="39.140625" customWidth="1"/>
    <col min="6" max="6" width="0.28515625" customWidth="1"/>
    <col min="7" max="12" width="14.42578125" customWidth="1"/>
    <col min="13" max="13" width="15" customWidth="1"/>
  </cols>
  <sheetData>
    <row r="1" spans="1:13" ht="15.75" x14ac:dyDescent="0.25">
      <c r="A1" s="1" t="s">
        <v>0</v>
      </c>
      <c r="B1" s="2"/>
      <c r="C1" s="2"/>
      <c r="D1" s="2"/>
      <c r="E1" s="2"/>
    </row>
    <row r="2" spans="1:13" ht="18.75" thickBot="1" x14ac:dyDescent="0.3">
      <c r="A2" s="3" t="s">
        <v>1</v>
      </c>
      <c r="B2" s="2"/>
      <c r="C2" s="2"/>
      <c r="D2" s="2"/>
      <c r="E2" s="2"/>
      <c r="G2" s="4"/>
      <c r="H2" s="4"/>
      <c r="I2" s="4"/>
      <c r="J2" s="4"/>
      <c r="K2" s="4"/>
      <c r="L2" s="4"/>
      <c r="M2" s="4"/>
    </row>
    <row r="3" spans="1:13" ht="35.25" thickBot="1" x14ac:dyDescent="0.3">
      <c r="A3" s="5"/>
      <c r="B3" s="5"/>
      <c r="C3" s="5"/>
      <c r="D3" s="5"/>
      <c r="E3" s="5"/>
      <c r="F3" s="6"/>
      <c r="G3" s="7" t="s">
        <v>2</v>
      </c>
      <c r="H3" s="8" t="s">
        <v>3</v>
      </c>
      <c r="I3" s="7" t="s">
        <v>4</v>
      </c>
      <c r="J3" s="8" t="s">
        <v>5</v>
      </c>
      <c r="K3" s="7" t="s">
        <v>6</v>
      </c>
      <c r="L3" s="8" t="s">
        <v>7</v>
      </c>
      <c r="M3" s="9" t="s">
        <v>8</v>
      </c>
    </row>
    <row r="4" spans="1:13" x14ac:dyDescent="0.25">
      <c r="A4" s="10"/>
      <c r="B4" s="10"/>
      <c r="C4" s="10"/>
      <c r="D4" s="10"/>
      <c r="E4" s="10"/>
      <c r="F4" s="11"/>
      <c r="G4" s="12"/>
      <c r="H4" s="13"/>
      <c r="I4" s="12"/>
      <c r="J4" s="13"/>
      <c r="K4" s="12"/>
      <c r="L4" s="13"/>
      <c r="M4" s="14"/>
    </row>
    <row r="5" spans="1:13" x14ac:dyDescent="0.25">
      <c r="A5" s="10"/>
      <c r="B5" s="10"/>
      <c r="C5" s="10"/>
      <c r="D5" s="10" t="s">
        <v>58</v>
      </c>
      <c r="E5" s="10"/>
      <c r="F5" s="11"/>
      <c r="G5" s="12"/>
      <c r="H5" s="13"/>
      <c r="I5" s="12"/>
      <c r="J5" s="13"/>
      <c r="K5" s="12"/>
      <c r="L5" s="13"/>
      <c r="M5" s="14"/>
    </row>
    <row r="6" spans="1:13" x14ac:dyDescent="0.25">
      <c r="A6" s="10"/>
      <c r="B6" s="10"/>
      <c r="C6" s="10"/>
      <c r="D6" s="10"/>
      <c r="E6" s="15" t="s">
        <v>9</v>
      </c>
      <c r="F6" s="16"/>
      <c r="G6" s="17">
        <v>401115.72</v>
      </c>
      <c r="H6" s="18">
        <v>314563</v>
      </c>
      <c r="I6" s="17">
        <v>359928.79</v>
      </c>
      <c r="J6" s="18">
        <v>314563</v>
      </c>
      <c r="K6" s="17">
        <f>'[1]Projected actual 2025'!H8-'[1]Draft budget 2026'!K7</f>
        <v>400414.87</v>
      </c>
      <c r="L6" s="18">
        <v>245810</v>
      </c>
      <c r="M6" s="19">
        <v>388812</v>
      </c>
    </row>
    <row r="7" spans="1:13" x14ac:dyDescent="0.25">
      <c r="A7" s="10"/>
      <c r="B7" s="10"/>
      <c r="C7" s="10"/>
      <c r="D7" s="10"/>
      <c r="E7" s="15" t="s">
        <v>10</v>
      </c>
      <c r="F7" s="16"/>
      <c r="G7" s="17"/>
      <c r="H7" s="18"/>
      <c r="I7" s="17"/>
      <c r="J7" s="18"/>
      <c r="K7" s="17">
        <v>96000</v>
      </c>
      <c r="L7" s="18">
        <v>105000</v>
      </c>
      <c r="M7" s="19">
        <v>0</v>
      </c>
    </row>
    <row r="8" spans="1:13" x14ac:dyDescent="0.25">
      <c r="A8" s="10"/>
      <c r="B8" s="10"/>
      <c r="C8" s="10"/>
      <c r="D8" s="10"/>
      <c r="E8" s="10" t="s">
        <v>11</v>
      </c>
      <c r="F8" s="11"/>
      <c r="G8" s="12">
        <v>170000</v>
      </c>
      <c r="H8" s="13">
        <v>250000</v>
      </c>
      <c r="I8" s="12">
        <v>178000</v>
      </c>
      <c r="J8" s="13">
        <v>250000</v>
      </c>
      <c r="K8" s="12">
        <v>170000</v>
      </c>
      <c r="L8" s="13">
        <f>80000+90000</f>
        <v>170000</v>
      </c>
      <c r="M8" s="14">
        <v>0</v>
      </c>
    </row>
    <row r="9" spans="1:13" x14ac:dyDescent="0.25">
      <c r="A9" s="10"/>
      <c r="B9" s="10"/>
      <c r="C9" s="10"/>
      <c r="D9" s="10"/>
      <c r="E9" s="10" t="s">
        <v>12</v>
      </c>
      <c r="F9" s="11"/>
      <c r="G9" s="12">
        <v>105000</v>
      </c>
      <c r="H9" s="13">
        <v>105000</v>
      </c>
      <c r="I9" s="12">
        <v>105000</v>
      </c>
      <c r="J9" s="13">
        <v>105000</v>
      </c>
      <c r="K9" s="12">
        <v>55000</v>
      </c>
      <c r="L9" s="13">
        <v>55000</v>
      </c>
      <c r="M9" s="14">
        <v>55000</v>
      </c>
    </row>
    <row r="10" spans="1:13" x14ac:dyDescent="0.25">
      <c r="A10" s="10"/>
      <c r="B10" s="10"/>
      <c r="C10" s="10"/>
      <c r="D10" s="10"/>
      <c r="E10" s="10" t="s">
        <v>13</v>
      </c>
      <c r="F10" s="11"/>
      <c r="G10" s="12">
        <v>26246</v>
      </c>
      <c r="H10" s="13">
        <v>50000</v>
      </c>
      <c r="I10" s="12">
        <v>2925.98</v>
      </c>
      <c r="J10" s="13">
        <v>0</v>
      </c>
      <c r="K10" s="12"/>
      <c r="L10" s="13">
        <v>0</v>
      </c>
      <c r="M10" s="14"/>
    </row>
    <row r="11" spans="1:13" x14ac:dyDescent="0.25">
      <c r="A11" s="10"/>
      <c r="B11" s="10"/>
      <c r="C11" s="10"/>
      <c r="D11" s="10"/>
      <c r="E11" s="10" t="s">
        <v>14</v>
      </c>
      <c r="F11" s="11"/>
      <c r="G11" s="12">
        <v>175750</v>
      </c>
      <c r="H11" s="13">
        <v>120000</v>
      </c>
      <c r="I11" s="12">
        <v>247382.32</v>
      </c>
      <c r="J11" s="13">
        <v>200000</v>
      </c>
      <c r="K11" s="12">
        <v>322250</v>
      </c>
      <c r="L11" s="13">
        <v>220000</v>
      </c>
      <c r="M11" s="14">
        <v>325000</v>
      </c>
    </row>
    <row r="12" spans="1:13" x14ac:dyDescent="0.25">
      <c r="A12" s="10"/>
      <c r="B12" s="10"/>
      <c r="C12" s="10"/>
      <c r="D12" s="10"/>
      <c r="E12" s="10" t="s">
        <v>15</v>
      </c>
      <c r="F12" s="11"/>
      <c r="G12" s="12">
        <v>26200</v>
      </c>
      <c r="H12" s="13">
        <v>15000</v>
      </c>
      <c r="I12" s="12">
        <v>39280</v>
      </c>
      <c r="J12" s="13">
        <v>35000</v>
      </c>
      <c r="K12" s="12">
        <v>50825</v>
      </c>
      <c r="L12" s="13">
        <v>40000</v>
      </c>
      <c r="M12" s="14">
        <v>50825</v>
      </c>
    </row>
    <row r="13" spans="1:13" x14ac:dyDescent="0.25">
      <c r="A13" s="10"/>
      <c r="B13" s="10"/>
      <c r="C13" s="10"/>
      <c r="D13" s="10"/>
      <c r="E13" s="10" t="s">
        <v>16</v>
      </c>
      <c r="F13" s="11"/>
      <c r="G13" s="12">
        <v>32320</v>
      </c>
      <c r="H13" s="13"/>
      <c r="I13" s="12">
        <v>35020</v>
      </c>
      <c r="J13" s="13">
        <v>32300</v>
      </c>
      <c r="K13" s="12">
        <v>36565</v>
      </c>
      <c r="L13" s="13">
        <v>39600</v>
      </c>
      <c r="M13" s="14">
        <v>36920</v>
      </c>
    </row>
    <row r="14" spans="1:13" x14ac:dyDescent="0.25">
      <c r="A14" s="10"/>
      <c r="B14" s="10"/>
      <c r="C14" s="10"/>
      <c r="D14" s="10"/>
      <c r="E14" s="10" t="s">
        <v>17</v>
      </c>
      <c r="F14" s="11"/>
      <c r="G14" s="12">
        <v>18300</v>
      </c>
      <c r="H14" s="13">
        <v>0</v>
      </c>
      <c r="I14" s="12">
        <v>48200.05</v>
      </c>
      <c r="J14" s="13">
        <v>55000</v>
      </c>
      <c r="K14" s="12">
        <v>5000</v>
      </c>
      <c r="L14" s="13">
        <v>5000</v>
      </c>
      <c r="M14" s="14">
        <f>4000+10000+11000</f>
        <v>25000</v>
      </c>
    </row>
    <row r="15" spans="1:13" x14ac:dyDescent="0.25">
      <c r="A15" s="10"/>
      <c r="B15" s="10"/>
      <c r="C15" s="10"/>
      <c r="D15" s="10"/>
      <c r="E15" s="10" t="s">
        <v>18</v>
      </c>
      <c r="F15" s="11"/>
      <c r="G15" s="12"/>
      <c r="H15" s="13"/>
      <c r="I15" s="12"/>
      <c r="J15" s="13"/>
      <c r="K15" s="12">
        <v>120</v>
      </c>
      <c r="L15" s="13">
        <v>0</v>
      </c>
      <c r="M15" s="14">
        <v>140</v>
      </c>
    </row>
    <row r="16" spans="1:13" x14ac:dyDescent="0.25">
      <c r="A16" s="10"/>
      <c r="B16" s="10"/>
      <c r="C16" s="10"/>
      <c r="D16" s="10"/>
      <c r="E16" s="10" t="s">
        <v>19</v>
      </c>
      <c r="F16" s="11"/>
      <c r="G16" s="12">
        <v>12909.54</v>
      </c>
      <c r="H16" s="13">
        <v>100</v>
      </c>
      <c r="I16" s="12">
        <v>14276.14</v>
      </c>
      <c r="J16" s="13">
        <v>3600</v>
      </c>
      <c r="K16" s="12">
        <v>8496.15</v>
      </c>
      <c r="L16" s="13">
        <v>13000</v>
      </c>
      <c r="M16" s="14">
        <v>7500</v>
      </c>
    </row>
    <row r="17" spans="1:13" x14ac:dyDescent="0.25">
      <c r="A17" s="10"/>
      <c r="B17" s="10"/>
      <c r="C17" s="10"/>
      <c r="D17" s="10" t="s">
        <v>20</v>
      </c>
      <c r="E17" s="10"/>
      <c r="F17" s="11"/>
      <c r="G17" s="20">
        <f t="shared" ref="G17:L17" si="0">SUM(G6:G16)</f>
        <v>967841.26</v>
      </c>
      <c r="H17" s="21">
        <f t="shared" si="0"/>
        <v>854663</v>
      </c>
      <c r="I17" s="20">
        <f t="shared" si="0"/>
        <v>1030013.2800000001</v>
      </c>
      <c r="J17" s="21">
        <f t="shared" si="0"/>
        <v>995463</v>
      </c>
      <c r="K17" s="20">
        <f t="shared" si="0"/>
        <v>1144671.02</v>
      </c>
      <c r="L17" s="21">
        <f t="shared" si="0"/>
        <v>893410</v>
      </c>
      <c r="M17" s="22">
        <f>SUM(M6:M16)</f>
        <v>889197</v>
      </c>
    </row>
    <row r="18" spans="1:13" x14ac:dyDescent="0.25">
      <c r="A18" s="10"/>
      <c r="B18" s="10"/>
      <c r="C18" s="10"/>
      <c r="D18" s="10" t="s">
        <v>59</v>
      </c>
      <c r="E18" s="10"/>
      <c r="F18" s="11"/>
      <c r="G18" s="12"/>
      <c r="H18" s="13"/>
      <c r="I18" s="12"/>
      <c r="J18" s="13"/>
      <c r="K18" s="12"/>
      <c r="L18" s="13"/>
      <c r="M18" s="14"/>
    </row>
    <row r="19" spans="1:13" x14ac:dyDescent="0.25">
      <c r="A19" s="10"/>
      <c r="B19" s="10"/>
      <c r="C19" s="10"/>
      <c r="D19" s="10"/>
      <c r="E19" s="10" t="s">
        <v>21</v>
      </c>
      <c r="F19" s="11"/>
      <c r="G19" s="12">
        <v>125855.56</v>
      </c>
      <c r="H19" s="13">
        <v>140000</v>
      </c>
      <c r="I19" s="12">
        <v>116340.5</v>
      </c>
      <c r="J19" s="13">
        <v>140000</v>
      </c>
      <c r="K19" s="12">
        <v>99647.01</v>
      </c>
      <c r="L19" s="13">
        <v>116000</v>
      </c>
      <c r="M19" s="14">
        <v>116000</v>
      </c>
    </row>
    <row r="20" spans="1:13" x14ac:dyDescent="0.25">
      <c r="A20" s="10"/>
      <c r="B20" s="10"/>
      <c r="C20" s="10"/>
      <c r="D20" s="10"/>
      <c r="E20" s="10" t="s">
        <v>22</v>
      </c>
      <c r="F20" s="11"/>
      <c r="G20" s="12">
        <v>347346.7</v>
      </c>
      <c r="H20" s="13">
        <v>187000</v>
      </c>
      <c r="I20" s="12">
        <v>369550.57</v>
      </c>
      <c r="J20" s="13">
        <v>308000</v>
      </c>
      <c r="K20" s="12">
        <v>298986.55</v>
      </c>
      <c r="L20" s="13">
        <v>330000</v>
      </c>
      <c r="M20" s="14">
        <v>325000</v>
      </c>
    </row>
    <row r="21" spans="1:13" x14ac:dyDescent="0.25">
      <c r="A21" s="10"/>
      <c r="B21" s="10"/>
      <c r="C21" s="10"/>
      <c r="D21" s="10"/>
      <c r="E21" s="10" t="s">
        <v>23</v>
      </c>
      <c r="F21" s="11"/>
      <c r="G21" s="12">
        <v>52931.71</v>
      </c>
      <c r="H21" s="13">
        <v>85000</v>
      </c>
      <c r="I21" s="12">
        <f>91147.84-32550</f>
        <v>58597.84</v>
      </c>
      <c r="J21" s="13">
        <f>68000-32550</f>
        <v>35450</v>
      </c>
      <c r="K21" s="12">
        <f>54088.13-32860+2912.22+11685</f>
        <v>35825.35</v>
      </c>
      <c r="L21" s="13">
        <v>40000</v>
      </c>
      <c r="M21" s="14">
        <v>45000</v>
      </c>
    </row>
    <row r="22" spans="1:13" x14ac:dyDescent="0.25">
      <c r="A22" s="10"/>
      <c r="B22" s="10"/>
      <c r="C22" s="10"/>
      <c r="D22" s="10"/>
      <c r="E22" s="10" t="s">
        <v>24</v>
      </c>
      <c r="F22" s="11"/>
      <c r="G22" s="12"/>
      <c r="H22" s="13"/>
      <c r="I22" s="12">
        <v>32550</v>
      </c>
      <c r="J22" s="13">
        <v>32550</v>
      </c>
      <c r="K22" s="12">
        <v>32860</v>
      </c>
      <c r="L22" s="13">
        <v>36000</v>
      </c>
      <c r="M22" s="14">
        <f>106*310</f>
        <v>32860</v>
      </c>
    </row>
    <row r="23" spans="1:13" x14ac:dyDescent="0.25">
      <c r="A23" s="10"/>
      <c r="B23" s="10"/>
      <c r="C23" s="10"/>
      <c r="D23" s="10"/>
      <c r="E23" s="10" t="s">
        <v>25</v>
      </c>
      <c r="F23" s="11"/>
      <c r="G23" s="12">
        <v>28337</v>
      </c>
      <c r="H23" s="13">
        <v>50000</v>
      </c>
      <c r="I23" s="12">
        <v>2925.98</v>
      </c>
      <c r="J23" s="13">
        <v>0</v>
      </c>
      <c r="K23" s="12">
        <v>0</v>
      </c>
      <c r="L23" s="13">
        <v>0</v>
      </c>
      <c r="M23" s="14"/>
    </row>
    <row r="24" spans="1:13" x14ac:dyDescent="0.25">
      <c r="A24" s="10"/>
      <c r="B24" s="10"/>
      <c r="C24" s="10"/>
      <c r="D24" s="10"/>
      <c r="E24" s="10" t="s">
        <v>26</v>
      </c>
      <c r="F24" s="11"/>
      <c r="G24" s="12">
        <v>0</v>
      </c>
      <c r="H24" s="13">
        <v>10000</v>
      </c>
      <c r="I24" s="12">
        <v>1798.2</v>
      </c>
      <c r="J24" s="13">
        <v>7500</v>
      </c>
      <c r="K24" s="12">
        <v>7675.45</v>
      </c>
      <c r="L24" s="13">
        <v>7000</v>
      </c>
      <c r="M24" s="14">
        <v>8500</v>
      </c>
    </row>
    <row r="25" spans="1:13" x14ac:dyDescent="0.25">
      <c r="A25" s="10"/>
      <c r="B25" s="10"/>
      <c r="C25" s="10"/>
      <c r="D25" s="10"/>
      <c r="E25" s="10" t="s">
        <v>27</v>
      </c>
      <c r="F25" s="11"/>
      <c r="G25" s="12">
        <v>0</v>
      </c>
      <c r="H25" s="13">
        <v>3000</v>
      </c>
      <c r="J25" s="13">
        <v>0</v>
      </c>
      <c r="L25" s="13"/>
      <c r="M25" s="14">
        <v>0</v>
      </c>
    </row>
    <row r="26" spans="1:13" x14ac:dyDescent="0.25">
      <c r="A26" s="10"/>
      <c r="B26" s="10"/>
      <c r="C26" s="10"/>
      <c r="D26" s="10"/>
      <c r="E26" s="10" t="s">
        <v>28</v>
      </c>
      <c r="F26" s="11"/>
      <c r="G26" s="12">
        <v>0</v>
      </c>
      <c r="H26" s="13">
        <v>3000</v>
      </c>
      <c r="I26" s="12">
        <v>0</v>
      </c>
      <c r="J26" s="13">
        <v>2000</v>
      </c>
      <c r="K26" s="12"/>
      <c r="L26" s="13"/>
      <c r="M26" s="14">
        <v>0</v>
      </c>
    </row>
    <row r="27" spans="1:13" x14ac:dyDescent="0.25">
      <c r="A27" s="10"/>
      <c r="B27" s="10"/>
      <c r="C27" s="10"/>
      <c r="D27" s="10"/>
      <c r="E27" s="15" t="s">
        <v>60</v>
      </c>
      <c r="F27" s="16"/>
      <c r="G27" s="17">
        <v>19215.669999999998</v>
      </c>
      <c r="H27" s="18">
        <v>3000</v>
      </c>
      <c r="I27" s="12">
        <v>26119.66</v>
      </c>
      <c r="J27" s="18">
        <v>37000</v>
      </c>
      <c r="K27" s="12">
        <v>12749.3</v>
      </c>
      <c r="L27" s="18">
        <v>5000</v>
      </c>
      <c r="M27" s="19">
        <v>30000</v>
      </c>
    </row>
    <row r="28" spans="1:13" ht="3" customHeight="1" x14ac:dyDescent="0.25">
      <c r="A28" s="10"/>
      <c r="B28" s="10"/>
      <c r="C28" s="10"/>
      <c r="D28" s="10"/>
      <c r="E28" s="15"/>
      <c r="F28" s="11"/>
      <c r="G28" s="12">
        <v>0</v>
      </c>
      <c r="H28" s="13"/>
      <c r="I28" s="12"/>
      <c r="J28" s="13">
        <v>0</v>
      </c>
      <c r="K28" s="12"/>
      <c r="L28" s="13"/>
      <c r="M28" s="14">
        <v>0</v>
      </c>
    </row>
    <row r="29" spans="1:13" x14ac:dyDescent="0.25">
      <c r="A29" s="10"/>
      <c r="B29" s="10"/>
      <c r="C29" s="10"/>
      <c r="D29" s="10" t="s">
        <v>61</v>
      </c>
      <c r="E29" s="10"/>
      <c r="F29" s="11"/>
      <c r="G29" s="20">
        <f t="shared" ref="G29:M29" si="1">SUM(G19:G28)</f>
        <v>573686.64</v>
      </c>
      <c r="H29" s="21">
        <f t="shared" si="1"/>
        <v>481000</v>
      </c>
      <c r="I29" s="20">
        <f t="shared" si="1"/>
        <v>607882.75</v>
      </c>
      <c r="J29" s="21">
        <f t="shared" si="1"/>
        <v>562500</v>
      </c>
      <c r="K29" s="20">
        <f>SUM(K19:K28)</f>
        <v>487743.66</v>
      </c>
      <c r="L29" s="21">
        <f t="shared" si="1"/>
        <v>534000</v>
      </c>
      <c r="M29" s="22">
        <f t="shared" si="1"/>
        <v>557360</v>
      </c>
    </row>
    <row r="30" spans="1:13" x14ac:dyDescent="0.25">
      <c r="A30" s="10"/>
      <c r="B30" s="10"/>
      <c r="C30" s="10" t="s">
        <v>62</v>
      </c>
      <c r="D30" s="10"/>
      <c r="E30" s="10"/>
      <c r="F30" s="11"/>
      <c r="G30" s="12">
        <f>G17-G29</f>
        <v>394154.62</v>
      </c>
      <c r="H30" s="13">
        <f>H17-H29</f>
        <v>373663</v>
      </c>
      <c r="I30" s="12">
        <f t="shared" ref="I30:K30" si="2">I17-I29</f>
        <v>422130.53000000014</v>
      </c>
      <c r="J30" s="13">
        <f>J17-J29</f>
        <v>432963</v>
      </c>
      <c r="K30" s="12">
        <f t="shared" si="2"/>
        <v>656927.3600000001</v>
      </c>
      <c r="L30" s="13">
        <f>L17-L29</f>
        <v>359410</v>
      </c>
      <c r="M30" s="14">
        <f>M17-M29</f>
        <v>331837</v>
      </c>
    </row>
    <row r="31" spans="1:13" x14ac:dyDescent="0.25">
      <c r="A31" s="10"/>
      <c r="B31" s="10"/>
      <c r="C31" s="10"/>
      <c r="D31" s="10" t="s">
        <v>29</v>
      </c>
      <c r="E31" s="10"/>
      <c r="F31" s="11"/>
      <c r="G31" s="12"/>
      <c r="H31" s="13"/>
      <c r="I31" s="12"/>
      <c r="J31" s="13"/>
      <c r="K31" s="12"/>
      <c r="L31" s="13"/>
      <c r="M31" s="14"/>
    </row>
    <row r="32" spans="1:13" x14ac:dyDescent="0.25">
      <c r="A32" s="10"/>
      <c r="B32" s="10"/>
      <c r="C32" s="10"/>
      <c r="D32" s="10"/>
      <c r="E32" s="10" t="s">
        <v>63</v>
      </c>
      <c r="F32" s="11"/>
      <c r="G32" s="12">
        <v>0</v>
      </c>
      <c r="H32" s="13">
        <v>8000</v>
      </c>
      <c r="I32" s="12">
        <v>0</v>
      </c>
      <c r="J32" s="13">
        <v>0</v>
      </c>
      <c r="K32" s="12"/>
      <c r="L32" s="13">
        <v>0</v>
      </c>
      <c r="M32" s="14">
        <v>0</v>
      </c>
    </row>
    <row r="33" spans="1:13" x14ac:dyDescent="0.25">
      <c r="A33" s="10"/>
      <c r="B33" s="10"/>
      <c r="C33" s="10"/>
      <c r="D33" s="10"/>
      <c r="E33" s="10" t="s">
        <v>30</v>
      </c>
      <c r="F33" s="11"/>
      <c r="G33" s="12">
        <v>5151.82</v>
      </c>
      <c r="H33" s="13">
        <v>4000</v>
      </c>
      <c r="I33" s="12">
        <v>5167.13</v>
      </c>
      <c r="J33" s="13">
        <v>7500</v>
      </c>
      <c r="K33" s="12">
        <v>2042.46</v>
      </c>
      <c r="L33" s="13">
        <v>6000</v>
      </c>
      <c r="M33" s="14">
        <v>5000</v>
      </c>
    </row>
    <row r="34" spans="1:13" x14ac:dyDescent="0.25">
      <c r="A34" s="10"/>
      <c r="B34" s="10"/>
      <c r="C34" s="10"/>
      <c r="D34" s="10"/>
      <c r="E34" s="10" t="s">
        <v>31</v>
      </c>
      <c r="F34" s="11"/>
      <c r="G34" s="12">
        <v>6644.51</v>
      </c>
      <c r="H34" s="13">
        <v>5000</v>
      </c>
      <c r="I34" s="12">
        <v>7682.68</v>
      </c>
      <c r="J34" s="13">
        <v>6900</v>
      </c>
      <c r="K34" s="12">
        <v>6841.24</v>
      </c>
      <c r="L34" s="13">
        <v>7000</v>
      </c>
      <c r="M34" s="14">
        <v>7000</v>
      </c>
    </row>
    <row r="35" spans="1:13" x14ac:dyDescent="0.25">
      <c r="A35" s="10"/>
      <c r="B35" s="10"/>
      <c r="C35" s="10"/>
      <c r="D35" s="10"/>
      <c r="E35" s="10" t="s">
        <v>53</v>
      </c>
      <c r="F35" s="11"/>
      <c r="G35" s="12">
        <v>0</v>
      </c>
      <c r="H35" s="13">
        <v>0</v>
      </c>
      <c r="I35" s="12">
        <v>1435</v>
      </c>
      <c r="J35" s="13">
        <v>0</v>
      </c>
      <c r="K35" s="12">
        <v>0</v>
      </c>
      <c r="L35" s="13">
        <v>0</v>
      </c>
      <c r="M35" s="14">
        <v>0</v>
      </c>
    </row>
    <row r="36" spans="1:13" x14ac:dyDescent="0.25">
      <c r="A36" s="10"/>
      <c r="B36" s="10"/>
      <c r="C36" s="10"/>
      <c r="D36" s="10"/>
      <c r="E36" s="10" t="s">
        <v>32</v>
      </c>
      <c r="F36" s="11"/>
      <c r="G36" s="12">
        <v>7606.32</v>
      </c>
      <c r="H36" s="13">
        <v>10000</v>
      </c>
      <c r="I36" s="12">
        <v>7096.41</v>
      </c>
      <c r="J36" s="13">
        <v>7000</v>
      </c>
      <c r="K36" s="12">
        <v>8433.7999999999993</v>
      </c>
      <c r="L36" s="13">
        <v>7100</v>
      </c>
      <c r="M36" s="14">
        <v>8500</v>
      </c>
    </row>
    <row r="37" spans="1:13" x14ac:dyDescent="0.25">
      <c r="A37" s="10"/>
      <c r="B37" s="10"/>
      <c r="C37" s="10"/>
      <c r="D37" s="10"/>
      <c r="E37" s="10" t="s">
        <v>33</v>
      </c>
      <c r="F37" s="11"/>
      <c r="G37" s="12">
        <v>2163.61</v>
      </c>
      <c r="H37" s="13">
        <v>1000</v>
      </c>
      <c r="I37" s="12">
        <v>2842.01</v>
      </c>
      <c r="J37" s="13">
        <v>1800</v>
      </c>
      <c r="K37" s="12">
        <v>2280.4</v>
      </c>
      <c r="L37" s="13">
        <v>2500</v>
      </c>
      <c r="M37" s="14">
        <v>2500</v>
      </c>
    </row>
    <row r="38" spans="1:13" x14ac:dyDescent="0.25">
      <c r="A38" s="10"/>
      <c r="B38" s="10"/>
      <c r="C38" s="10"/>
      <c r="D38" s="10"/>
      <c r="E38" s="10" t="s">
        <v>34</v>
      </c>
      <c r="F38" s="11"/>
      <c r="G38" s="12">
        <v>22939.37</v>
      </c>
      <c r="H38" s="13">
        <v>10000</v>
      </c>
      <c r="I38" s="12">
        <v>20328.95</v>
      </c>
      <c r="J38" s="13">
        <v>20000</v>
      </c>
      <c r="K38" s="12">
        <v>12082.07</v>
      </c>
      <c r="L38" s="13">
        <v>20000</v>
      </c>
      <c r="M38" s="14">
        <v>15000</v>
      </c>
    </row>
    <row r="39" spans="1:13" x14ac:dyDescent="0.25">
      <c r="A39" s="10"/>
      <c r="B39" s="10"/>
      <c r="C39" s="10"/>
      <c r="D39" s="10"/>
      <c r="E39" s="10" t="s">
        <v>35</v>
      </c>
      <c r="F39" s="11"/>
      <c r="G39" s="12">
        <v>307.5</v>
      </c>
      <c r="H39" s="13">
        <v>700</v>
      </c>
      <c r="I39" s="12">
        <v>317.75</v>
      </c>
      <c r="J39" s="13">
        <v>700</v>
      </c>
      <c r="K39" s="12">
        <v>1963.38</v>
      </c>
      <c r="L39" s="13">
        <v>450</v>
      </c>
      <c r="M39" s="14">
        <v>2000</v>
      </c>
    </row>
    <row r="40" spans="1:13" x14ac:dyDescent="0.25">
      <c r="A40" s="10"/>
      <c r="B40" s="10"/>
      <c r="C40" s="10"/>
      <c r="D40" s="10"/>
      <c r="E40" s="10" t="s">
        <v>36</v>
      </c>
      <c r="F40" s="11"/>
      <c r="G40" s="12">
        <v>7325.92</v>
      </c>
      <c r="H40" s="13">
        <v>5000</v>
      </c>
      <c r="I40" s="12">
        <v>3146.94</v>
      </c>
      <c r="J40" s="13">
        <v>9200</v>
      </c>
      <c r="K40" s="12">
        <v>3240.39</v>
      </c>
      <c r="L40" s="13">
        <v>3100</v>
      </c>
      <c r="M40" s="14">
        <v>3300</v>
      </c>
    </row>
    <row r="41" spans="1:13" x14ac:dyDescent="0.25">
      <c r="A41" s="10"/>
      <c r="B41" s="10"/>
      <c r="C41" s="10"/>
      <c r="D41" s="10"/>
      <c r="E41" s="23" t="s">
        <v>37</v>
      </c>
      <c r="F41" s="11"/>
      <c r="G41" s="12">
        <v>4460.84</v>
      </c>
      <c r="H41" s="13"/>
      <c r="I41" s="12">
        <v>4974.2299999999996</v>
      </c>
      <c r="J41" s="13">
        <v>4500</v>
      </c>
      <c r="K41" s="12">
        <v>5466.31</v>
      </c>
      <c r="L41" s="13">
        <v>5000</v>
      </c>
      <c r="M41" s="14">
        <v>5500</v>
      </c>
    </row>
    <row r="42" spans="1:13" x14ac:dyDescent="0.25">
      <c r="A42" s="10"/>
      <c r="B42" s="10"/>
      <c r="C42" s="10"/>
      <c r="D42" s="10"/>
      <c r="E42" s="10" t="s">
        <v>38</v>
      </c>
      <c r="F42" s="11"/>
      <c r="G42" s="12">
        <v>554.29999999999995</v>
      </c>
      <c r="H42" s="13">
        <v>1000</v>
      </c>
      <c r="I42" s="12">
        <v>2078.4699999999998</v>
      </c>
      <c r="J42" s="13">
        <v>1000</v>
      </c>
      <c r="K42" s="12">
        <v>960.46</v>
      </c>
      <c r="L42" s="13">
        <v>2000</v>
      </c>
      <c r="M42" s="14">
        <v>1500</v>
      </c>
    </row>
    <row r="43" spans="1:13" x14ac:dyDescent="0.25">
      <c r="A43" s="10"/>
      <c r="B43" s="10"/>
      <c r="C43" s="10"/>
      <c r="D43" s="10"/>
      <c r="E43" s="10" t="s">
        <v>39</v>
      </c>
      <c r="F43" s="11"/>
      <c r="G43" s="12">
        <v>0</v>
      </c>
      <c r="H43" s="13">
        <v>250</v>
      </c>
      <c r="I43" s="12">
        <v>308.83999999999997</v>
      </c>
      <c r="J43" s="13">
        <v>250</v>
      </c>
      <c r="K43" s="12">
        <v>0</v>
      </c>
      <c r="L43" s="13">
        <v>350</v>
      </c>
      <c r="M43" s="14">
        <v>250</v>
      </c>
    </row>
    <row r="44" spans="1:13" x14ac:dyDescent="0.25">
      <c r="A44" s="10"/>
      <c r="B44" s="10"/>
      <c r="C44" s="10"/>
      <c r="D44" s="10"/>
      <c r="E44" s="10" t="s">
        <v>40</v>
      </c>
      <c r="F44" s="11"/>
      <c r="G44" s="12">
        <v>59806.2</v>
      </c>
      <c r="H44" s="13">
        <v>50000</v>
      </c>
      <c r="I44" s="12">
        <v>63051.32</v>
      </c>
      <c r="J44" s="13">
        <v>50600</v>
      </c>
      <c r="K44" s="12">
        <v>54185.91</v>
      </c>
      <c r="L44" s="13">
        <v>55600</v>
      </c>
      <c r="M44" s="14">
        <v>55600</v>
      </c>
    </row>
    <row r="45" spans="1:13" x14ac:dyDescent="0.25">
      <c r="A45" s="10"/>
      <c r="B45" s="10"/>
      <c r="C45" s="10"/>
      <c r="D45" s="10"/>
      <c r="E45" s="10" t="s">
        <v>41</v>
      </c>
      <c r="F45" s="11"/>
      <c r="G45" s="12">
        <v>719.75</v>
      </c>
      <c r="H45" s="13">
        <v>700</v>
      </c>
      <c r="I45" s="12">
        <v>527.74</v>
      </c>
      <c r="J45" s="13">
        <v>650</v>
      </c>
      <c r="K45" s="12">
        <v>678.12</v>
      </c>
      <c r="L45" s="13">
        <v>650</v>
      </c>
      <c r="M45" s="14">
        <v>700</v>
      </c>
    </row>
    <row r="46" spans="1:13" x14ac:dyDescent="0.25">
      <c r="A46" s="10"/>
      <c r="B46" s="10"/>
      <c r="C46" s="10"/>
      <c r="D46" s="10"/>
      <c r="E46" s="10" t="s">
        <v>42</v>
      </c>
      <c r="F46" s="11"/>
      <c r="G46" s="12">
        <v>11598.93</v>
      </c>
      <c r="H46" s="13">
        <v>5000</v>
      </c>
      <c r="I46" s="12">
        <v>13607.51</v>
      </c>
      <c r="J46" s="13">
        <v>15000</v>
      </c>
      <c r="K46" s="12">
        <v>15633.56</v>
      </c>
      <c r="L46" s="13">
        <v>15000</v>
      </c>
      <c r="M46" s="14">
        <v>15600</v>
      </c>
    </row>
    <row r="47" spans="1:13" x14ac:dyDescent="0.25">
      <c r="A47" s="10"/>
      <c r="B47" s="10"/>
      <c r="C47" s="10"/>
      <c r="D47" s="10"/>
      <c r="E47" s="24" t="s">
        <v>43</v>
      </c>
      <c r="F47" s="11"/>
      <c r="G47" s="12">
        <v>315898.93</v>
      </c>
      <c r="H47" s="13">
        <v>303000</v>
      </c>
      <c r="I47" s="12">
        <f>237209.62+17587.43+15060.88+425+11888.07</f>
        <v>282171</v>
      </c>
      <c r="J47" s="13">
        <v>306340</v>
      </c>
      <c r="K47" s="12">
        <v>361352.97</v>
      </c>
      <c r="L47" s="13">
        <v>370000</v>
      </c>
      <c r="M47" s="14">
        <v>333000</v>
      </c>
    </row>
    <row r="48" spans="1:13" x14ac:dyDescent="0.25">
      <c r="A48" s="10"/>
      <c r="B48" s="10"/>
      <c r="C48" s="10"/>
      <c r="D48" s="10"/>
      <c r="E48" s="10" t="s">
        <v>44</v>
      </c>
      <c r="F48" s="11"/>
      <c r="G48" s="12"/>
      <c r="H48" s="13"/>
      <c r="I48" s="12"/>
      <c r="J48" s="13"/>
      <c r="K48" s="12"/>
      <c r="L48" s="13"/>
      <c r="M48" s="14"/>
    </row>
    <row r="49" spans="1:13" x14ac:dyDescent="0.25">
      <c r="A49" s="10"/>
      <c r="B49" s="10"/>
      <c r="C49" s="10"/>
      <c r="D49" s="10"/>
      <c r="E49" s="10" t="s">
        <v>45</v>
      </c>
      <c r="F49" s="11"/>
      <c r="G49" s="12"/>
      <c r="H49" s="13"/>
      <c r="I49" s="12"/>
      <c r="J49" s="13"/>
      <c r="K49" s="12"/>
      <c r="L49" s="13"/>
      <c r="M49" s="14"/>
    </row>
    <row r="50" spans="1:13" x14ac:dyDescent="0.25">
      <c r="A50" s="10"/>
      <c r="B50" s="10"/>
      <c r="C50" s="10"/>
      <c r="D50" s="10"/>
      <c r="E50" s="10" t="s">
        <v>46</v>
      </c>
      <c r="F50" s="11"/>
      <c r="G50" s="12"/>
      <c r="H50" s="13"/>
      <c r="I50" s="12"/>
      <c r="J50" s="13"/>
      <c r="K50" s="12"/>
      <c r="L50" s="13"/>
      <c r="M50" s="14"/>
    </row>
    <row r="51" spans="1:13" x14ac:dyDescent="0.25">
      <c r="A51" s="10"/>
      <c r="B51" s="10"/>
      <c r="C51" s="10"/>
      <c r="D51" s="10"/>
      <c r="E51" s="10" t="s">
        <v>47</v>
      </c>
      <c r="F51" s="11"/>
      <c r="G51" s="12">
        <v>2205</v>
      </c>
      <c r="H51" s="13">
        <v>1000</v>
      </c>
      <c r="I51" s="12">
        <v>0</v>
      </c>
      <c r="J51" s="13">
        <v>1000</v>
      </c>
      <c r="K51" s="12">
        <v>0</v>
      </c>
      <c r="L51" s="13">
        <v>0</v>
      </c>
      <c r="M51" s="14"/>
    </row>
    <row r="52" spans="1:13" x14ac:dyDescent="0.25">
      <c r="A52" s="10"/>
      <c r="B52" s="10"/>
      <c r="C52" s="10"/>
      <c r="D52" s="10"/>
      <c r="E52" s="10" t="s">
        <v>48</v>
      </c>
      <c r="F52" s="11"/>
      <c r="G52" s="12">
        <v>1127.6400000000001</v>
      </c>
      <c r="H52" s="13"/>
      <c r="I52" s="12">
        <v>1021.46</v>
      </c>
      <c r="J52" s="13"/>
      <c r="K52" s="12">
        <v>1157.8</v>
      </c>
      <c r="L52" s="13">
        <v>1100</v>
      </c>
      <c r="M52" s="14">
        <v>1150</v>
      </c>
    </row>
    <row r="53" spans="1:13" x14ac:dyDescent="0.25">
      <c r="A53" s="10"/>
      <c r="B53" s="10"/>
      <c r="C53" s="10"/>
      <c r="D53" s="10" t="s">
        <v>49</v>
      </c>
      <c r="E53" s="10"/>
      <c r="F53" s="11"/>
      <c r="G53" s="20">
        <f t="shared" ref="G53:M53" si="3">SUM(G32:G52)</f>
        <v>448510.64</v>
      </c>
      <c r="H53" s="21">
        <f t="shared" si="3"/>
        <v>404650</v>
      </c>
      <c r="I53" s="20">
        <f t="shared" si="3"/>
        <v>415757.44</v>
      </c>
      <c r="J53" s="21">
        <f t="shared" si="3"/>
        <v>432440</v>
      </c>
      <c r="K53" s="20">
        <f t="shared" si="3"/>
        <v>476318.86999999994</v>
      </c>
      <c r="L53" s="21">
        <f t="shared" si="3"/>
        <v>495850</v>
      </c>
      <c r="M53" s="22">
        <f t="shared" si="3"/>
        <v>456600</v>
      </c>
    </row>
    <row r="54" spans="1:13" ht="15.75" thickBot="1" x14ac:dyDescent="0.3">
      <c r="A54" s="10"/>
      <c r="B54" s="10" t="s">
        <v>64</v>
      </c>
      <c r="C54" s="10"/>
      <c r="D54" s="10"/>
      <c r="E54" s="10"/>
      <c r="F54" s="11"/>
      <c r="G54" s="25">
        <f t="shared" ref="G54:M54" si="4">G30-G53</f>
        <v>-54356.020000000019</v>
      </c>
      <c r="H54" s="26">
        <f t="shared" si="4"/>
        <v>-30987</v>
      </c>
      <c r="I54" s="27">
        <f t="shared" si="4"/>
        <v>6373.090000000142</v>
      </c>
      <c r="J54" s="28">
        <f t="shared" si="4"/>
        <v>523</v>
      </c>
      <c r="K54" s="27">
        <f t="shared" si="4"/>
        <v>180608.49000000017</v>
      </c>
      <c r="L54" s="28">
        <f t="shared" si="4"/>
        <v>-136440</v>
      </c>
      <c r="M54" s="29">
        <f t="shared" si="4"/>
        <v>-124763</v>
      </c>
    </row>
    <row r="55" spans="1:13" x14ac:dyDescent="0.25">
      <c r="A55" s="10"/>
      <c r="B55" s="10" t="s">
        <v>65</v>
      </c>
      <c r="C55" s="10"/>
      <c r="D55" s="10"/>
      <c r="E55" s="10"/>
      <c r="F55" s="11"/>
      <c r="H55" s="30"/>
      <c r="J55" s="31"/>
      <c r="L55" s="31"/>
      <c r="M55" s="32"/>
    </row>
    <row r="56" spans="1:13" x14ac:dyDescent="0.25">
      <c r="A56" s="10"/>
      <c r="B56" s="10" t="s">
        <v>66</v>
      </c>
      <c r="C56" s="33"/>
      <c r="D56" s="33"/>
      <c r="E56" s="33"/>
      <c r="F56" s="11"/>
      <c r="H56" s="30"/>
      <c r="J56" s="31"/>
      <c r="L56" s="31"/>
      <c r="M56" s="32">
        <v>125000</v>
      </c>
    </row>
    <row r="57" spans="1:13" x14ac:dyDescent="0.25">
      <c r="A57" s="10" t="s">
        <v>67</v>
      </c>
      <c r="B57" s="10"/>
      <c r="C57" s="10"/>
      <c r="D57" s="10"/>
      <c r="E57" s="33"/>
      <c r="F57" s="34"/>
      <c r="G57" s="56"/>
      <c r="H57" s="57"/>
      <c r="I57" s="56"/>
      <c r="J57" s="57"/>
      <c r="K57" s="56"/>
      <c r="L57" s="57"/>
      <c r="M57" s="58"/>
    </row>
    <row r="58" spans="1:13" x14ac:dyDescent="0.25">
      <c r="A58" s="10" t="s">
        <v>50</v>
      </c>
      <c r="B58" s="10"/>
      <c r="C58" s="10"/>
      <c r="D58" s="10"/>
      <c r="E58" s="33"/>
      <c r="F58" s="34"/>
      <c r="G58" s="35"/>
      <c r="H58" s="36"/>
      <c r="I58" s="35"/>
      <c r="J58" s="36"/>
      <c r="K58" s="35"/>
      <c r="L58" s="36"/>
      <c r="M58" s="37"/>
    </row>
    <row r="59" spans="1:13" x14ac:dyDescent="0.25">
      <c r="B59" s="38"/>
      <c r="C59" s="38"/>
      <c r="D59" s="38"/>
      <c r="E59" s="10" t="s">
        <v>51</v>
      </c>
      <c r="F59" s="39"/>
      <c r="G59" s="40">
        <v>2536.35</v>
      </c>
      <c r="H59" s="41"/>
      <c r="I59" s="40">
        <v>192.38</v>
      </c>
      <c r="J59" s="41"/>
      <c r="K59" s="42"/>
      <c r="L59" s="41"/>
      <c r="M59" s="43"/>
    </row>
    <row r="60" spans="1:13" x14ac:dyDescent="0.25">
      <c r="A60" s="44"/>
      <c r="B60" s="44"/>
      <c r="C60" s="44"/>
      <c r="D60" s="44"/>
      <c r="E60" s="10" t="s">
        <v>52</v>
      </c>
      <c r="F60" s="45"/>
      <c r="G60" s="40">
        <v>4488.13</v>
      </c>
      <c r="H60" s="46"/>
      <c r="I60" s="40">
        <v>5296.56</v>
      </c>
      <c r="J60" s="46"/>
      <c r="K60" s="40">
        <v>4237.08</v>
      </c>
      <c r="L60" s="46"/>
      <c r="M60" s="47"/>
    </row>
    <row r="61" spans="1:13" ht="15.75" thickBot="1" x14ac:dyDescent="0.3">
      <c r="A61" s="10" t="s">
        <v>68</v>
      </c>
      <c r="B61" s="38"/>
      <c r="C61" s="38"/>
      <c r="D61" s="38"/>
      <c r="E61" s="38"/>
      <c r="F61" s="48"/>
      <c r="G61" s="49">
        <f>G54-G59-G60</f>
        <v>-61380.500000000015</v>
      </c>
      <c r="H61" s="49">
        <v>-30987</v>
      </c>
      <c r="I61" s="49">
        <f>I54-I59-I60</f>
        <v>884.15000000014152</v>
      </c>
      <c r="J61" s="50">
        <v>523</v>
      </c>
      <c r="K61" s="51">
        <f>K54-K60</f>
        <v>176371.41000000018</v>
      </c>
      <c r="L61" s="50">
        <f>L54+L56</f>
        <v>-136440</v>
      </c>
      <c r="M61" s="52">
        <f>M54+M56</f>
        <v>237</v>
      </c>
    </row>
    <row r="62" spans="1:13" ht="15.75" thickTop="1" x14ac:dyDescent="0.25">
      <c r="A62" s="38"/>
      <c r="B62" s="38"/>
      <c r="C62" s="38"/>
      <c r="D62" s="38"/>
      <c r="E62" s="38"/>
      <c r="F62" s="48"/>
      <c r="G62" s="59"/>
      <c r="H62" s="59"/>
      <c r="I62" s="60"/>
      <c r="J62" s="60"/>
      <c r="K62" s="60"/>
      <c r="L62" s="60"/>
      <c r="M62" s="60"/>
    </row>
    <row r="63" spans="1:13" x14ac:dyDescent="0.25">
      <c r="E63" s="10" t="s">
        <v>54</v>
      </c>
      <c r="G63" s="53">
        <v>381561.61</v>
      </c>
      <c r="H63" s="53"/>
      <c r="I63" s="53">
        <f>G64</f>
        <v>320181.11</v>
      </c>
      <c r="J63" s="53"/>
      <c r="K63" s="53">
        <f>I64</f>
        <v>321065.26000000013</v>
      </c>
      <c r="L63" s="53"/>
      <c r="M63" s="53">
        <f>K64</f>
        <v>497436.67000000027</v>
      </c>
    </row>
    <row r="64" spans="1:13" ht="15.75" thickBot="1" x14ac:dyDescent="0.3">
      <c r="A64" s="33"/>
      <c r="B64" s="10"/>
      <c r="E64" s="2" t="s">
        <v>55</v>
      </c>
      <c r="F64" s="54"/>
      <c r="G64" s="49">
        <f>SUM(G61:G63)</f>
        <v>320181.11</v>
      </c>
      <c r="H64" s="49"/>
      <c r="I64" s="49">
        <f>SUM(I61:I63)</f>
        <v>321065.26000000013</v>
      </c>
      <c r="J64" s="49"/>
      <c r="K64" s="49">
        <f>SUM(K61:K63)</f>
        <v>497436.67000000027</v>
      </c>
      <c r="L64" s="49"/>
      <c r="M64" s="49">
        <f>SUM(M61:M63)</f>
        <v>497673.67000000027</v>
      </c>
    </row>
    <row r="65" spans="1:13" ht="15.75" thickTop="1" x14ac:dyDescent="0.25">
      <c r="A65" s="33"/>
      <c r="B65" s="10"/>
      <c r="F65" s="54"/>
      <c r="G65" s="61"/>
      <c r="H65" s="61"/>
      <c r="I65" s="61"/>
      <c r="J65" s="61"/>
      <c r="K65" s="61"/>
      <c r="L65" s="60"/>
      <c r="M65" s="61"/>
    </row>
    <row r="66" spans="1:13" x14ac:dyDescent="0.25">
      <c r="A66" s="55" t="s">
        <v>57</v>
      </c>
      <c r="F66" s="54"/>
      <c r="G66" s="61"/>
      <c r="H66" s="61"/>
      <c r="I66" s="61"/>
      <c r="J66" s="61"/>
      <c r="K66" s="61"/>
      <c r="L66" s="61"/>
      <c r="M66" s="61"/>
    </row>
    <row r="67" spans="1:13" x14ac:dyDescent="0.25">
      <c r="D67" s="55" t="s">
        <v>56</v>
      </c>
      <c r="F67" s="54"/>
      <c r="G67" s="61"/>
      <c r="H67" s="61"/>
      <c r="I67" s="61"/>
      <c r="J67" s="61"/>
      <c r="K67" s="61"/>
      <c r="L67" s="61"/>
      <c r="M67" s="61"/>
    </row>
    <row r="68" spans="1:13" x14ac:dyDescent="0.25">
      <c r="D68" s="55" t="s">
        <v>69</v>
      </c>
      <c r="F68" s="54"/>
      <c r="G68" s="61"/>
      <c r="H68" s="61"/>
      <c r="I68" s="61"/>
      <c r="J68" s="61"/>
      <c r="K68" s="61"/>
      <c r="L68" s="61"/>
      <c r="M68" s="61"/>
    </row>
    <row r="69" spans="1:13" x14ac:dyDescent="0.25">
      <c r="A69" s="33"/>
      <c r="B69" s="10"/>
      <c r="C69" s="10"/>
      <c r="F69" s="54"/>
      <c r="G69" s="61"/>
      <c r="H69" s="61"/>
      <c r="I69" s="61"/>
      <c r="J69" s="61"/>
      <c r="K69" s="61"/>
      <c r="L69" s="61"/>
      <c r="M69" s="61"/>
    </row>
    <row r="70" spans="1:13" x14ac:dyDescent="0.25">
      <c r="A70" s="62"/>
      <c r="B70" s="10"/>
      <c r="C70" s="10"/>
      <c r="F70" s="54"/>
      <c r="G70" s="61"/>
      <c r="H70" s="61"/>
      <c r="I70" s="61"/>
      <c r="J70" s="61"/>
      <c r="K70" s="61"/>
      <c r="L70" s="61"/>
      <c r="M70" s="61"/>
    </row>
    <row r="71" spans="1:13" x14ac:dyDescent="0.25">
      <c r="A71" s="33"/>
      <c r="B71" s="10"/>
      <c r="C71" s="10"/>
      <c r="F71" s="54"/>
      <c r="G71" s="61"/>
      <c r="H71" s="61"/>
      <c r="I71" s="61"/>
      <c r="J71" s="61"/>
      <c r="K71" s="61"/>
      <c r="L71" s="61"/>
      <c r="M71" s="61"/>
    </row>
    <row r="72" spans="1:13" x14ac:dyDescent="0.25">
      <c r="A72" s="33"/>
      <c r="B72" s="10"/>
      <c r="F72" s="54"/>
      <c r="G72" s="61"/>
      <c r="H72" s="61"/>
      <c r="I72" s="61"/>
      <c r="J72" s="61"/>
      <c r="K72" s="61"/>
      <c r="L72" s="61"/>
      <c r="M72" s="61"/>
    </row>
    <row r="73" spans="1:13" x14ac:dyDescent="0.25">
      <c r="A73" s="33"/>
      <c r="B73" s="10"/>
      <c r="C73" s="33"/>
      <c r="D73" s="33"/>
      <c r="E73" s="33"/>
      <c r="F73" s="54"/>
      <c r="G73" s="61"/>
      <c r="H73" s="61"/>
      <c r="I73" s="61"/>
      <c r="J73" s="61"/>
      <c r="K73" s="61"/>
      <c r="L73" s="61"/>
      <c r="M73" s="61"/>
    </row>
    <row r="74" spans="1:13" x14ac:dyDescent="0.25">
      <c r="A74" s="33"/>
      <c r="B74" s="10"/>
      <c r="C74" s="33"/>
      <c r="D74" s="33"/>
      <c r="E74" s="33"/>
      <c r="F74" s="54"/>
      <c r="G74" s="61"/>
      <c r="H74" s="61"/>
      <c r="I74" s="61"/>
      <c r="J74" s="61"/>
      <c r="K74" s="61"/>
      <c r="L74" s="61"/>
      <c r="M74" s="61"/>
    </row>
    <row r="75" spans="1:13" x14ac:dyDescent="0.25">
      <c r="A75" s="62"/>
      <c r="B75" s="10"/>
      <c r="C75" s="33"/>
      <c r="D75" s="33"/>
      <c r="E75" s="33"/>
      <c r="F75" s="54"/>
      <c r="G75" s="61"/>
      <c r="H75" s="61"/>
      <c r="I75" s="61"/>
      <c r="J75" s="61"/>
      <c r="K75" s="61"/>
      <c r="L75" s="61"/>
      <c r="M75" s="61"/>
    </row>
    <row r="76" spans="1:13" x14ac:dyDescent="0.25">
      <c r="A76" s="33"/>
      <c r="B76" s="10"/>
      <c r="C76" s="33"/>
      <c r="D76" s="33"/>
      <c r="E76" s="33"/>
      <c r="F76" s="54"/>
      <c r="G76" s="61"/>
      <c r="H76" s="61"/>
      <c r="I76" s="61"/>
      <c r="J76" s="61"/>
      <c r="K76" s="61"/>
      <c r="L76" s="61"/>
      <c r="M76" s="61"/>
    </row>
    <row r="77" spans="1:13" x14ac:dyDescent="0.25">
      <c r="A77" s="33"/>
      <c r="B77" s="33"/>
      <c r="C77" s="33"/>
      <c r="D77" s="33"/>
      <c r="E77" s="33"/>
      <c r="F77" s="54"/>
      <c r="G77" s="61"/>
      <c r="H77" s="61"/>
      <c r="I77" s="61"/>
      <c r="J77" s="61"/>
      <c r="K77" s="61"/>
      <c r="L77" s="61"/>
      <c r="M77" s="61"/>
    </row>
    <row r="78" spans="1:13" x14ac:dyDescent="0.25">
      <c r="A78" s="33"/>
      <c r="B78" s="33"/>
      <c r="C78" s="62"/>
      <c r="D78" s="33"/>
      <c r="E78" s="33"/>
      <c r="F78" s="54"/>
      <c r="G78" s="63"/>
      <c r="H78" s="63"/>
      <c r="I78" s="63"/>
      <c r="J78" s="63"/>
      <c r="K78" s="63"/>
      <c r="L78" s="63"/>
      <c r="M78" s="63"/>
    </row>
    <row r="79" spans="1:13" x14ac:dyDescent="0.25">
      <c r="A79" s="33"/>
      <c r="B79" s="33"/>
      <c r="C79" s="33"/>
      <c r="D79" s="10"/>
      <c r="E79" s="33"/>
      <c r="F79" s="54"/>
      <c r="G79" s="61"/>
      <c r="H79" s="61"/>
      <c r="I79" s="61"/>
      <c r="J79" s="61"/>
      <c r="K79" s="61"/>
      <c r="L79" s="61"/>
      <c r="M79" s="61"/>
    </row>
    <row r="80" spans="1:13" x14ac:dyDescent="0.25">
      <c r="A80" s="33"/>
      <c r="B80" s="33"/>
      <c r="C80" s="33"/>
      <c r="D80" s="10"/>
      <c r="E80" s="33"/>
      <c r="F80" s="54"/>
      <c r="G80" s="61"/>
      <c r="H80" s="61"/>
      <c r="I80" s="61"/>
      <c r="J80" s="61"/>
      <c r="K80" s="61"/>
      <c r="L80" s="61"/>
      <c r="M80" s="61"/>
    </row>
    <row r="81" spans="1:13" x14ac:dyDescent="0.25">
      <c r="A81" s="33"/>
      <c r="B81" s="33"/>
      <c r="C81" s="33"/>
      <c r="D81" s="10"/>
      <c r="E81" s="33"/>
      <c r="F81" s="54"/>
      <c r="G81" s="61"/>
      <c r="H81" s="61"/>
      <c r="I81" s="61"/>
      <c r="J81" s="61"/>
      <c r="K81" s="61"/>
      <c r="L81" s="61"/>
      <c r="M81" s="61"/>
    </row>
    <row r="82" spans="1:13" x14ac:dyDescent="0.25">
      <c r="A82" s="33"/>
      <c r="B82" s="33"/>
      <c r="C82" s="33"/>
      <c r="D82" s="10"/>
      <c r="E82" s="33"/>
      <c r="F82" s="54"/>
      <c r="G82" s="61"/>
      <c r="H82" s="61"/>
      <c r="I82" s="61"/>
      <c r="J82" s="61"/>
      <c r="K82" s="61"/>
      <c r="L82" s="61"/>
      <c r="M82" s="61"/>
    </row>
    <row r="83" spans="1:13" x14ac:dyDescent="0.25">
      <c r="A83" s="33"/>
      <c r="B83" s="33"/>
      <c r="C83" s="33"/>
      <c r="D83" s="33"/>
      <c r="E83" s="33"/>
      <c r="G83" s="61"/>
      <c r="H83" s="61"/>
      <c r="I83" s="61"/>
      <c r="J83" s="61"/>
      <c r="K83" s="61"/>
      <c r="L83" s="61"/>
      <c r="M83" s="61"/>
    </row>
    <row r="84" spans="1:13" x14ac:dyDescent="0.25">
      <c r="A84" s="33"/>
      <c r="B84" s="33"/>
      <c r="C84" s="33"/>
      <c r="D84" s="33"/>
      <c r="E84" s="33"/>
      <c r="G84" s="61"/>
      <c r="H84" s="61"/>
      <c r="I84" s="61"/>
      <c r="J84" s="61"/>
      <c r="K84" s="61"/>
      <c r="L84" s="61"/>
      <c r="M84" s="61"/>
    </row>
    <row r="85" spans="1:13" x14ac:dyDescent="0.25">
      <c r="A85" s="33"/>
      <c r="B85" s="33"/>
      <c r="C85" s="33"/>
      <c r="D85" s="33"/>
      <c r="E85" s="33"/>
      <c r="G85" s="61"/>
      <c r="H85" s="61"/>
      <c r="I85" s="61"/>
      <c r="J85" s="61"/>
      <c r="K85" s="61"/>
      <c r="L85" s="61"/>
      <c r="M85" s="61"/>
    </row>
    <row r="86" spans="1:13" x14ac:dyDescent="0.25">
      <c r="A86" s="33"/>
      <c r="B86" s="33"/>
      <c r="C86" s="33"/>
      <c r="D86" s="33"/>
      <c r="E86" s="33"/>
    </row>
    <row r="87" spans="1:13" x14ac:dyDescent="0.25">
      <c r="A87" s="33"/>
      <c r="B87" s="33"/>
      <c r="C87" s="33"/>
      <c r="D87" s="33"/>
      <c r="E87" s="33"/>
    </row>
    <row r="88" spans="1:13" x14ac:dyDescent="0.25">
      <c r="A88" s="33"/>
      <c r="B88" s="33"/>
      <c r="C88" s="33"/>
      <c r="D88" s="33"/>
      <c r="E88" s="33"/>
    </row>
    <row r="89" spans="1:13" x14ac:dyDescent="0.25">
      <c r="A89" s="33"/>
      <c r="B89" s="33"/>
      <c r="C89" s="33"/>
      <c r="D89" s="33"/>
      <c r="E89" s="33"/>
    </row>
    <row r="90" spans="1:13" x14ac:dyDescent="0.25">
      <c r="A90" s="33"/>
      <c r="B90" s="33"/>
      <c r="C90" s="33"/>
      <c r="D90" s="33"/>
      <c r="E90" s="33"/>
    </row>
    <row r="91" spans="1:13" x14ac:dyDescent="0.25">
      <c r="A91" s="33"/>
      <c r="B91" s="33"/>
      <c r="C91" s="33"/>
      <c r="D91" s="33"/>
      <c r="E91" s="33"/>
    </row>
    <row r="92" spans="1:13" x14ac:dyDescent="0.25">
      <c r="A92" s="33"/>
      <c r="B92" s="33"/>
      <c r="C92" s="33"/>
      <c r="D92" s="33"/>
      <c r="E92" s="33"/>
    </row>
    <row r="93" spans="1:13" x14ac:dyDescent="0.25">
      <c r="A93" s="33"/>
      <c r="B93" s="33"/>
      <c r="C93" s="33"/>
      <c r="D93" s="33"/>
      <c r="E93" s="33"/>
    </row>
    <row r="94" spans="1:13" x14ac:dyDescent="0.25">
      <c r="A94" s="33"/>
      <c r="B94" s="33"/>
      <c r="C94" s="33"/>
      <c r="D94" s="33"/>
      <c r="E94" s="33"/>
    </row>
    <row r="95" spans="1:13" x14ac:dyDescent="0.25">
      <c r="A95" s="33"/>
      <c r="B95" s="33"/>
      <c r="C95" s="33"/>
      <c r="D95" s="33"/>
      <c r="E95" s="33"/>
    </row>
    <row r="96" spans="1:13" x14ac:dyDescent="0.25">
      <c r="A96" s="33"/>
      <c r="B96" s="33"/>
      <c r="C96" s="33"/>
      <c r="D96" s="33"/>
      <c r="E96" s="33"/>
    </row>
    <row r="97" spans="1:13" x14ac:dyDescent="0.25">
      <c r="A97" s="33"/>
      <c r="B97" s="33"/>
      <c r="C97" s="33"/>
      <c r="D97" s="33"/>
      <c r="E97" s="33"/>
      <c r="F97" s="64"/>
      <c r="G97" s="65"/>
      <c r="H97" s="65"/>
      <c r="I97" s="65"/>
      <c r="J97" s="65"/>
      <c r="K97" s="65"/>
      <c r="L97" s="65"/>
      <c r="M97" s="65"/>
    </row>
    <row r="98" spans="1:13" x14ac:dyDescent="0.25">
      <c r="A98" s="33"/>
      <c r="B98" s="33"/>
      <c r="C98" s="33"/>
      <c r="D98" s="33"/>
      <c r="E98" s="33"/>
      <c r="F98" s="64"/>
      <c r="G98" s="65"/>
      <c r="H98" s="65"/>
      <c r="I98" s="65"/>
      <c r="J98" s="65"/>
      <c r="K98" s="65"/>
      <c r="L98" s="65"/>
      <c r="M98" s="65"/>
    </row>
    <row r="99" spans="1:13" x14ac:dyDescent="0.25">
      <c r="A99" s="33"/>
      <c r="B99" s="33"/>
      <c r="C99" s="33"/>
      <c r="D99" s="33"/>
      <c r="E99" s="33"/>
      <c r="F99" s="64"/>
      <c r="G99" s="65"/>
      <c r="H99" s="65"/>
      <c r="I99" s="65"/>
      <c r="J99" s="65"/>
      <c r="K99" s="65"/>
      <c r="L99" s="65"/>
      <c r="M99" s="65"/>
    </row>
    <row r="100" spans="1:13" x14ac:dyDescent="0.25">
      <c r="A100" s="33"/>
      <c r="B100" s="33"/>
      <c r="C100" s="33"/>
      <c r="D100" s="33"/>
      <c r="E100" s="33"/>
      <c r="F100" s="64"/>
      <c r="G100" s="65"/>
      <c r="H100" s="65"/>
      <c r="I100" s="65"/>
      <c r="J100" s="65"/>
      <c r="K100" s="65"/>
      <c r="L100" s="65"/>
      <c r="M100" s="65"/>
    </row>
    <row r="101" spans="1:13" x14ac:dyDescent="0.25">
      <c r="A101" s="33"/>
      <c r="B101" s="33"/>
      <c r="C101" s="33"/>
      <c r="D101" s="33"/>
      <c r="E101" s="33"/>
      <c r="F101" s="64"/>
      <c r="G101" s="65"/>
      <c r="H101" s="65"/>
      <c r="I101" s="65"/>
      <c r="J101" s="65"/>
      <c r="K101" s="65"/>
      <c r="L101" s="65"/>
      <c r="M101" s="65"/>
    </row>
    <row r="102" spans="1:13" x14ac:dyDescent="0.25">
      <c r="A102" s="33"/>
      <c r="B102" s="33"/>
      <c r="C102" s="33"/>
      <c r="D102" s="33"/>
      <c r="E102" s="33"/>
      <c r="F102" s="64"/>
      <c r="G102" s="65"/>
      <c r="H102" s="65"/>
      <c r="I102" s="65"/>
      <c r="J102" s="65"/>
      <c r="K102" s="65"/>
      <c r="L102" s="65"/>
      <c r="M102" s="65"/>
    </row>
    <row r="103" spans="1:13" x14ac:dyDescent="0.25">
      <c r="A103" s="33"/>
      <c r="B103" s="33"/>
      <c r="C103" s="33"/>
      <c r="D103" s="33"/>
      <c r="E103" s="33"/>
      <c r="F103" s="64"/>
      <c r="G103" s="65"/>
      <c r="H103" s="65"/>
      <c r="I103" s="65"/>
      <c r="J103" s="65"/>
      <c r="K103" s="65"/>
      <c r="L103" s="65"/>
      <c r="M103" s="65"/>
    </row>
    <row r="104" spans="1:13" x14ac:dyDescent="0.25">
      <c r="A104" s="33"/>
      <c r="B104" s="33"/>
      <c r="C104" s="33"/>
      <c r="D104" s="33"/>
      <c r="E104" s="33"/>
      <c r="F104" s="64"/>
      <c r="G104" s="65"/>
      <c r="H104" s="65"/>
      <c r="I104" s="65"/>
      <c r="J104" s="65"/>
      <c r="K104" s="65"/>
      <c r="L104" s="65"/>
      <c r="M104" s="65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Mona Soleimani</dc:creator>
  <cp:lastModifiedBy>Mona Soleimani</cp:lastModifiedBy>
  <dcterms:created xsi:type="dcterms:W3CDTF">2025-08-20T17:48:36Z</dcterms:created>
  <dcterms:modified xsi:type="dcterms:W3CDTF">2025-08-25T21:10:10Z</dcterms:modified>
</cp:coreProperties>
</file>