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naSoleimani\Dropbox\Skills Canada Financial statements\2025 Financials\11-July 2025\"/>
    </mc:Choice>
  </mc:AlternateContent>
  <xr:revisionPtr revIDLastSave="0" documentId="13_ncr:1_{3CD0DEFD-D3C9-4FE5-8497-670EF4301FAF}" xr6:coauthVersionLast="47" xr6:coauthVersionMax="47" xr10:uidLastSave="{00000000-0000-0000-0000-000000000000}"/>
  <bookViews>
    <workbookView xWindow="-120" yWindow="-120" windowWidth="38640" windowHeight="21120" xr2:uid="{041BF363-BD9B-484E-8BC1-FBF4D347AC56}"/>
  </bookViews>
  <sheets>
    <sheet name="Jun-July and YTD" sheetId="1" r:id="rId1"/>
    <sheet name="Balancesheet" sheetId="2" r:id="rId2"/>
    <sheet name="AP" sheetId="3" r:id="rId3"/>
  </sheets>
  <definedNames>
    <definedName name="_xlnm.Print_Titles" localSheetId="0">'Jun-July and YTD'!$A:$E,'Jun-July and YTD'!$4:$5</definedName>
    <definedName name="QB_BASIS_4" localSheetId="0" hidden="1">'Jun-July and YTD'!$L$3</definedName>
    <definedName name="QB_COLUMN_59200" localSheetId="0" hidden="1">'Jun-July and YTD'!$F$5</definedName>
    <definedName name="QB_COLUMN_62230" localSheetId="0" hidden="1">'Jun-July and YTD'!$I$5</definedName>
    <definedName name="QB_COLUMN_63620" localSheetId="0" hidden="1">'Jun-July and YTD'!$H$5</definedName>
    <definedName name="QB_COLUMN_63650" localSheetId="0" hidden="1">'Jun-July and YTD'!$K$5</definedName>
    <definedName name="QB_COLUMN_76210" localSheetId="0" hidden="1">'Jun-July and YTD'!$G$5</definedName>
    <definedName name="QB_COLUMN_76240" localSheetId="0" hidden="1">'Jun-July and YTD'!$J$5</definedName>
    <definedName name="QB_COLUMN_76260" localSheetId="0" hidden="1">'Jun-July and YTD'!$L$5</definedName>
    <definedName name="QB_COMPANY_0" localSheetId="0" hidden="1">'Jun-July and YTD'!$A$1</definedName>
    <definedName name="QB_DATA_0" localSheetId="0" hidden="1">'Jun-July and YTD'!$8:$8,'Jun-July and YTD'!$9:$9,'Jun-July and YTD'!$10:$10,'Jun-July and YTD'!$11:$11,'Jun-July and YTD'!$12:$12,'Jun-July and YTD'!$13:$13,'Jun-July and YTD'!$14:$14,'Jun-July and YTD'!$15:$15,'Jun-July and YTD'!$16:$16,'Jun-July and YTD'!$17:$17,'Jun-July and YTD'!$20:$20,'Jun-July and YTD'!$21:$21,'Jun-July and YTD'!$23:$23,'Jun-July and YTD'!$24:$24,'Jun-July and YTD'!$25:$25,'Jun-July and YTD'!$29:$29</definedName>
    <definedName name="QB_DATA_1" localSheetId="0" hidden="1">'Jun-July and YTD'!$30:$30,'Jun-July and YTD'!$31:$31,'Jun-July and YTD'!$32:$32,'Jun-July and YTD'!$33:$33,'Jun-July and YTD'!$34:$34,'Jun-July and YTD'!$35:$35,'Jun-July and YTD'!$36:$36,'Jun-July and YTD'!$37:$37,'Jun-July and YTD'!$38:$38,'Jun-July and YTD'!$39:$39,'Jun-July and YTD'!$40:$40,'Jun-July and YTD'!$41:$41,'Jun-July and YTD'!$42:$42,'Jun-July and YTD'!$43:$43,'Jun-July and YTD'!$44:$44,'Jun-July and YTD'!$45:$45</definedName>
    <definedName name="QB_DATA_2" localSheetId="0" hidden="1">'Jun-July and YTD'!$46:$46,'Jun-July and YTD'!$47:$47,'Jun-July and YTD'!$48:$48</definedName>
    <definedName name="QB_DATE_1" localSheetId="0" hidden="1">'Jun-July and YTD'!$L$2</definedName>
    <definedName name="QB_FORMULA_0" localSheetId="0" hidden="1">'Jun-July and YTD'!$H$8,'Jun-July and YTD'!$K$8,'Jun-July and YTD'!$H$9,'Jun-July and YTD'!$K$9,'Jun-July and YTD'!$H$10,'Jun-July and YTD'!$K$10,'Jun-July and YTD'!$H$11,'Jun-July and YTD'!$K$11,'Jun-July and YTD'!$H$12,'Jun-July and YTD'!$K$12,'Jun-July and YTD'!$H$13,'Jun-July and YTD'!$K$13,'Jun-July and YTD'!$H$14,'Jun-July and YTD'!$K$14,'Jun-July and YTD'!$H$15,'Jun-July and YTD'!$K$15</definedName>
    <definedName name="QB_FORMULA_1" localSheetId="0" hidden="1">'Jun-July and YTD'!$H$16,'Jun-July and YTD'!$K$16,'Jun-July and YTD'!$H$17,'Jun-July and YTD'!$K$17,'Jun-July and YTD'!$F$18,'Jun-July and YTD'!$G$18,'Jun-July and YTD'!$H$18,'Jun-July and YTD'!$I$18,'Jun-July and YTD'!$J$18,'Jun-July and YTD'!$K$18,'Jun-July and YTD'!$L$18,'Jun-July and YTD'!$H$20,'Jun-July and YTD'!$K$20,'Jun-July and YTD'!$H$21,'Jun-July and YTD'!$K$21,'Jun-July and YTD'!$H$23</definedName>
    <definedName name="QB_FORMULA_2" localSheetId="0" hidden="1">'Jun-July and YTD'!$K$23,'Jun-July and YTD'!$H$24,'Jun-July and YTD'!$K$24,'Jun-July and YTD'!$H$25,'Jun-July and YTD'!$K$25,'Jun-July and YTD'!$F$26,'Jun-July and YTD'!$G$26,'Jun-July and YTD'!$H$26,'Jun-July and YTD'!$I$26,'Jun-July and YTD'!$J$26,'Jun-July and YTD'!$K$26,'Jun-July and YTD'!$L$26,'Jun-July and YTD'!$F$27,'Jun-July and YTD'!$G$27,'Jun-July and YTD'!$H$27,'Jun-July and YTD'!$I$27</definedName>
    <definedName name="QB_FORMULA_3" localSheetId="0" hidden="1">'Jun-July and YTD'!$J$27,'Jun-July and YTD'!$K$27,'Jun-July and YTD'!$L$27,'Jun-July and YTD'!$H$29,'Jun-July and YTD'!$K$29,'Jun-July and YTD'!$H$30,'Jun-July and YTD'!$K$30,'Jun-July and YTD'!$H$31,'Jun-July and YTD'!$K$31,'Jun-July and YTD'!$H$32,'Jun-July and YTD'!$K$32,'Jun-July and YTD'!$H$33,'Jun-July and YTD'!$K$33,'Jun-July and YTD'!$H$34,'Jun-July and YTD'!$K$34,'Jun-July and YTD'!$H$35</definedName>
    <definedName name="QB_FORMULA_4" localSheetId="0" hidden="1">'Jun-July and YTD'!$K$35,'Jun-July and YTD'!$H$36,'Jun-July and YTD'!$K$36,'Jun-July and YTD'!$H$37,'Jun-July and YTD'!$K$37,'Jun-July and YTD'!$H$38,'Jun-July and YTD'!$K$38,'Jun-July and YTD'!$H$39,'Jun-July and YTD'!$K$39,'Jun-July and YTD'!$H$40,'Jun-July and YTD'!$K$40,'Jun-July and YTD'!$H$41,'Jun-July and YTD'!$K$41,'Jun-July and YTD'!$H$42,'Jun-July and YTD'!$K$42,'Jun-July and YTD'!$H$43</definedName>
    <definedName name="QB_FORMULA_5" localSheetId="0" hidden="1">'Jun-July and YTD'!$K$43,'Jun-July and YTD'!$H$44,'Jun-July and YTD'!$K$44,'Jun-July and YTD'!$H$45,'Jun-July and YTD'!$K$45,'Jun-July and YTD'!$H$46,'Jun-July and YTD'!$K$46,'Jun-July and YTD'!$H$47,'Jun-July and YTD'!$K$47,'Jun-July and YTD'!$H$48,'Jun-July and YTD'!$K$48,'Jun-July and YTD'!$F$49,'Jun-July and YTD'!$G$49,'Jun-July and YTD'!$H$49,'Jun-July and YTD'!$I$49,'Jun-July and YTD'!$J$49</definedName>
    <definedName name="QB_FORMULA_6" localSheetId="0" hidden="1">'Jun-July and YTD'!$K$49,'Jun-July and YTD'!$L$49,'Jun-July and YTD'!$F$50,'Jun-July and YTD'!$G$50,'Jun-July and YTD'!$H$50,'Jun-July and YTD'!$I$50,'Jun-July and YTD'!$J$50,'Jun-July and YTD'!$K$50,'Jun-July and YTD'!$L$50,'Jun-July and YTD'!$F$51,'Jun-July and YTD'!$G$51,'Jun-July and YTD'!$H$51,'Jun-July and YTD'!$I$51,'Jun-July and YTD'!$J$51,'Jun-July and YTD'!$K$51,'Jun-July and YTD'!$L$51</definedName>
    <definedName name="QB_ROW_106240" localSheetId="0" hidden="1">'Jun-July and YTD'!$E$9</definedName>
    <definedName name="QB_ROW_108240" localSheetId="0" hidden="1">'Jun-July and YTD'!$E$10</definedName>
    <definedName name="QB_ROW_112240" localSheetId="0" hidden="1">'Jun-July and YTD'!$E$11</definedName>
    <definedName name="QB_ROW_122240" localSheetId="0" hidden="1">'Jun-July and YTD'!$E$44</definedName>
    <definedName name="QB_ROW_123240" localSheetId="0" hidden="1">'Jun-July and YTD'!$E$48</definedName>
    <definedName name="QB_ROW_124240" localSheetId="0" hidden="1">'Jun-July and YTD'!$E$47</definedName>
    <definedName name="QB_ROW_127240" localSheetId="0" hidden="1">'Jun-July and YTD'!$E$42</definedName>
    <definedName name="QB_ROW_132240" localSheetId="0" hidden="1">'Jun-July and YTD'!$E$31</definedName>
    <definedName name="QB_ROW_135240" localSheetId="0" hidden="1">'Jun-July and YTD'!$E$32</definedName>
    <definedName name="QB_ROW_136240" localSheetId="0" hidden="1">'Jun-July and YTD'!$E$35</definedName>
    <definedName name="QB_ROW_157340" localSheetId="0" hidden="1">'Jun-July and YTD'!$E$23</definedName>
    <definedName name="QB_ROW_161240" localSheetId="0" hidden="1">'Jun-July and YTD'!$E$24</definedName>
    <definedName name="QB_ROW_163240" localSheetId="0" hidden="1">'Jun-July and YTD'!$E$25</definedName>
    <definedName name="QB_ROW_170240" localSheetId="0" hidden="1">'Jun-July and YTD'!$E$33</definedName>
    <definedName name="QB_ROW_18301" localSheetId="0" hidden="1">'Jun-July and YTD'!$A$51</definedName>
    <definedName name="QB_ROW_19011" localSheetId="0" hidden="1">'Jun-July and YTD'!$B$6</definedName>
    <definedName name="QB_ROW_19311" localSheetId="0" hidden="1">'Jun-July and YTD'!$B$50</definedName>
    <definedName name="QB_ROW_20031" localSheetId="0" hidden="1">'Jun-July and YTD'!$D$7</definedName>
    <definedName name="QB_ROW_20331" localSheetId="0" hidden="1">'Jun-July and YTD'!$D$18</definedName>
    <definedName name="QB_ROW_21031" localSheetId="0" hidden="1">'Jun-July and YTD'!$D$28</definedName>
    <definedName name="QB_ROW_21331" localSheetId="0" hidden="1">'Jun-July and YTD'!$D$49</definedName>
    <definedName name="QB_ROW_25240" localSheetId="0" hidden="1">'Jun-July and YTD'!$E$40</definedName>
    <definedName name="QB_ROW_266240" localSheetId="0" hidden="1">'Jun-July and YTD'!$E$34</definedName>
    <definedName name="QB_ROW_267240" localSheetId="0" hidden="1">'Jun-July and YTD'!$E$36</definedName>
    <definedName name="QB_ROW_273240" localSheetId="0" hidden="1">'Jun-July and YTD'!$E$46</definedName>
    <definedName name="QB_ROW_274240" localSheetId="0" hidden="1">'Jun-July and YTD'!$E$14</definedName>
    <definedName name="QB_ROW_279240" localSheetId="0" hidden="1">'Jun-July and YTD'!$E$43</definedName>
    <definedName name="QB_ROW_293240" localSheetId="0" hidden="1">'Jun-July and YTD'!$E$45</definedName>
    <definedName name="QB_ROW_299240" localSheetId="0" hidden="1">'Jun-July and YTD'!$E$20</definedName>
    <definedName name="QB_ROW_301240" localSheetId="0" hidden="1">'Jun-July and YTD'!$E$21</definedName>
    <definedName name="QB_ROW_30240" localSheetId="0" hidden="1">'Jun-July and YTD'!$E$12</definedName>
    <definedName name="QB_ROW_31240" localSheetId="0" hidden="1">'Jun-July and YTD'!$E$16</definedName>
    <definedName name="QB_ROW_314240" localSheetId="0" hidden="1">'Jun-July and YTD'!$E$8</definedName>
    <definedName name="QB_ROW_32240" localSheetId="0" hidden="1">'Jun-July and YTD'!$E$13</definedName>
    <definedName name="QB_ROW_328240" localSheetId="0" hidden="1">'Jun-July and YTD'!$E$30</definedName>
    <definedName name="QB_ROW_329240" localSheetId="0" hidden="1">'Jun-July and YTD'!$E$29</definedName>
    <definedName name="QB_ROW_59240" localSheetId="0" hidden="1">'Jun-July and YTD'!$E$38</definedName>
    <definedName name="QB_ROW_60240" localSheetId="0" hidden="1">'Jun-July and YTD'!$E$39</definedName>
    <definedName name="QB_ROW_61240" localSheetId="0" hidden="1">'Jun-July and YTD'!$E$37</definedName>
    <definedName name="QB_ROW_62240" localSheetId="0" hidden="1">'Jun-July and YTD'!$E$41</definedName>
    <definedName name="QB_ROW_69240" localSheetId="0" hidden="1">'Jun-July and YTD'!$E$15</definedName>
    <definedName name="QB_ROW_73240" localSheetId="0" hidden="1">'Jun-July and YTD'!$E$17</definedName>
    <definedName name="QB_ROW_86321" localSheetId="0" hidden="1">'Jun-July and YTD'!$C$27</definedName>
    <definedName name="QB_ROW_87031" localSheetId="0" hidden="1">'Jun-July and YTD'!$D$19</definedName>
    <definedName name="QB_ROW_87331" localSheetId="0" hidden="1">'Jun-July and YTD'!$D$26</definedName>
    <definedName name="QB_SUBTITLE_3" localSheetId="0" hidden="1">'Jun-July and YTD'!$A$3</definedName>
    <definedName name="QB_TIME_5" localSheetId="0" hidden="1">'Jun-July and YTD'!$L$1</definedName>
    <definedName name="QB_TITLE_2" localSheetId="0" hidden="1">'Jun-July and YTD'!$A$2</definedName>
    <definedName name="QBCANSUPPORTUPDATE" localSheetId="0">TRUE</definedName>
    <definedName name="QBCOMPANYFILENAME" localSheetId="0">"C:\Users\Public\Documents\Intuit\QuickBooks\Company Files\Skills  Canada BC YE Aug 31 2025.QBW"</definedName>
    <definedName name="QBENDDATE" localSheetId="0">20250731</definedName>
    <definedName name="QBHEADERSONSCREEN" localSheetId="0">TRUE</definedName>
    <definedName name="QBMETADATASIZE" localSheetId="0">5971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20250601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22" i="1" l="1"/>
  <c r="I21" i="1"/>
  <c r="G30" i="3" l="1"/>
  <c r="F30" i="3"/>
  <c r="E30" i="3"/>
  <c r="D30" i="3"/>
  <c r="C30" i="3"/>
  <c r="H30" i="3" s="1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F53" i="2"/>
  <c r="F45" i="2"/>
  <c r="F41" i="2"/>
  <c r="F34" i="2"/>
  <c r="F46" i="2" s="1"/>
  <c r="F47" i="2" s="1"/>
  <c r="F54" i="2" s="1"/>
  <c r="F27" i="2"/>
  <c r="F20" i="2"/>
  <c r="F15" i="2"/>
  <c r="F12" i="2"/>
  <c r="F21" i="2" s="1"/>
  <c r="F28" i="2" s="1"/>
  <c r="I49" i="1"/>
  <c r="I18" i="1"/>
  <c r="G18" i="1"/>
  <c r="G27" i="1" s="1"/>
  <c r="F18" i="1"/>
  <c r="F26" i="1"/>
  <c r="H26" i="1" s="1"/>
  <c r="L49" i="1"/>
  <c r="J49" i="1"/>
  <c r="G49" i="1"/>
  <c r="F49" i="1"/>
  <c r="H49" i="1" s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L26" i="1"/>
  <c r="J26" i="1"/>
  <c r="I26" i="1"/>
  <c r="K26" i="1" s="1"/>
  <c r="G26" i="1"/>
  <c r="K25" i="1"/>
  <c r="H25" i="1"/>
  <c r="K24" i="1"/>
  <c r="H24" i="1"/>
  <c r="K23" i="1"/>
  <c r="H23" i="1"/>
  <c r="K21" i="1"/>
  <c r="H21" i="1"/>
  <c r="K20" i="1"/>
  <c r="H20" i="1"/>
  <c r="L18" i="1"/>
  <c r="L27" i="1" s="1"/>
  <c r="J18" i="1"/>
  <c r="J27" i="1" s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F27" i="1" l="1"/>
  <c r="H18" i="1"/>
  <c r="H27" i="1"/>
  <c r="I27" i="1"/>
  <c r="K27" i="1" s="1"/>
  <c r="J50" i="1"/>
  <c r="J51" i="1" s="1"/>
  <c r="L50" i="1"/>
  <c r="L51" i="1" s="1"/>
  <c r="K49" i="1"/>
  <c r="G50" i="1"/>
  <c r="F50" i="1" l="1"/>
  <c r="F51" i="1" s="1"/>
  <c r="I50" i="1"/>
  <c r="I51" i="1" s="1"/>
  <c r="K51" i="1" s="1"/>
  <c r="G51" i="1"/>
  <c r="K50" i="1" l="1"/>
  <c r="H50" i="1"/>
  <c r="H51" i="1"/>
</calcChain>
</file>

<file path=xl/sharedStrings.xml><?xml version="1.0" encoding="utf-8"?>
<sst xmlns="http://schemas.openxmlformats.org/spreadsheetml/2006/main" count="151" uniqueCount="144">
  <si>
    <t>Skills Canada BC</t>
  </si>
  <si>
    <t>Profit &amp; Loss Budget Performance</t>
  </si>
  <si>
    <t>Accrual Basis</t>
  </si>
  <si>
    <t>June through July 2025</t>
  </si>
  <si>
    <t>Jun - Jul 25</t>
  </si>
  <si>
    <t>Budget</t>
  </si>
  <si>
    <t>Sep '24 - Jul 25</t>
  </si>
  <si>
    <t>YTD Budget</t>
  </si>
  <si>
    <t>Annual Budget</t>
  </si>
  <si>
    <t>Ordinary Income/Expense</t>
  </si>
  <si>
    <t>Income</t>
  </si>
  <si>
    <t>42032 · Skilled Trades BC</t>
  </si>
  <si>
    <t>42020 · Skills/Compétences Canada Corp</t>
  </si>
  <si>
    <t>42030 · BC Government (AEST)</t>
  </si>
  <si>
    <t>43000 · Sponsorships</t>
  </si>
  <si>
    <t>43100 · Registration Fees</t>
  </si>
  <si>
    <t>43200 · National Registration Fees</t>
  </si>
  <si>
    <t>44829 · In Kind Donations</t>
  </si>
  <si>
    <t>46400 · InSPIRE Funding</t>
  </si>
  <si>
    <t>47000 · Membership Fees</t>
  </si>
  <si>
    <t>47200 · Interest Revenue</t>
  </si>
  <si>
    <t>Total Income</t>
  </si>
  <si>
    <t>Cost of Goods Sold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</si>
  <si>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</si>
  <si>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</si>
  <si>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</si>
  <si>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</si>
  <si>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</si>
  <si>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</si>
  <si>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</si>
  <si>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</si>
  <si>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62500 · Rent and storage</t>
  </si>
  <si>
    <t>66600 · Sick pay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</si>
  <si>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</si>
  <si>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</si>
  <si>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</si>
  <si>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</si>
  <si>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</si>
  <si>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</si>
  <si>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</si>
  <si>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</si>
  <si>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</si>
  <si>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</si>
  <si>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</si>
  <si>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</si>
  <si>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</si>
  <si>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</si>
  <si>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</si>
  <si>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</si>
  <si>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</si>
  <si>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</si>
  <si>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</si>
  <si>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</si>
  <si>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Net Income</t>
  </si>
  <si>
    <t>The performance exceeded budget by $325,901.78.</t>
  </si>
  <si>
    <t>$ Over (under) Budget</t>
  </si>
  <si>
    <t>Balance Sheet</t>
  </si>
  <si>
    <t>As of 31 July 2025</t>
  </si>
  <si>
    <t>31 Jul 25</t>
  </si>
  <si>
    <t>ASSETS</t>
  </si>
  <si>
    <t>Current Assets</t>
  </si>
  <si>
    <t>Chequing/Savings</t>
  </si>
  <si>
    <t>10100 · RBC chequing</t>
  </si>
  <si>
    <t>10600 · Chequing Com Savings Cred</t>
  </si>
  <si>
    <t>10630 · Shares - Credit Union</t>
  </si>
  <si>
    <t>Total Chequing/Savings</t>
  </si>
  <si>
    <t>Accounts Receivable</t>
  </si>
  <si>
    <t>11400 · Grants Receivable</t>
  </si>
  <si>
    <t>Total Accounts Receivable</t>
  </si>
  <si>
    <t>Other Current Assets</t>
  </si>
  <si>
    <t>11050 · GIC-RBC</t>
  </si>
  <si>
    <t>12500 · Interest receivable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</si>
  <si>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</si>
  <si>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</si>
  <si>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</si>
  <si>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</si>
  <si>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</si>
  <si>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</si>
  <si>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</si>
  <si>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</si>
  <si>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</si>
  <si>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</si>
  <si>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</si>
  <si>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</si>
  <si>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</si>
  <si>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</si>
  <si>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</si>
  <si>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</si>
  <si>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</si>
  <si>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21062 · Collabria Visa-Mike</t>
  </si>
  <si>
    <t>21061 · Collabria Visa -Shoshwana</t>
  </si>
  <si>
    <t>21065 · MBNA MC</t>
  </si>
  <si>
    <t>21055 · Collabria Visa - Michelle 0240</t>
  </si>
  <si>
    <t>21050 · Collabria Visa - Jamie 0232</t>
  </si>
  <si>
    <t>Total Credit Cards</t>
  </si>
  <si>
    <t>Other Current Liabilities</t>
  </si>
  <si>
    <t>24150 · Accrued Vacation Pay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</si>
  <si>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</si>
  <si>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</si>
  <si>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</si>
  <si>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</si>
  <si>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</si>
  <si>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</si>
  <si>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</si>
  <si>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</si>
  <si>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</si>
  <si>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</si>
  <si>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</si>
  <si>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</si>
  <si>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</si>
  <si>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</si>
  <si>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</si>
  <si>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</si>
  <si>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</si>
  <si>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</si>
  <si>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BAC #2 BC</t>
  </si>
  <si>
    <t>BCIT - Chemical, Digital Comm., Machinist</t>
  </si>
  <si>
    <t>BCIT - Electrical Training Centre</t>
  </si>
  <si>
    <t>BCIT - Financial Services</t>
  </si>
  <si>
    <t>Camosun College</t>
  </si>
  <si>
    <t>Camosun College (AR)</t>
  </si>
  <si>
    <t>Eric Hamber Secondary School</t>
  </si>
  <si>
    <t>Hatzic Middle School</t>
  </si>
  <si>
    <t>IBEW Local 993</t>
  </si>
  <si>
    <t>Jordan Mae Friedland</t>
  </si>
  <si>
    <t>KingFisher Boats Inc.</t>
  </si>
  <si>
    <t>KPU -Horticulture Department 2240</t>
  </si>
  <si>
    <t>Okanagan College.</t>
  </si>
  <si>
    <t>School District #35 (Langley)</t>
  </si>
  <si>
    <t>School District #42 (Maple Ridge &amp;Pitt M)</t>
  </si>
  <si>
    <t>School District #60 (Peace River North)</t>
  </si>
  <si>
    <t>School of Construction and the Environm.</t>
  </si>
  <si>
    <t>Shoshawna Blair</t>
  </si>
  <si>
    <t>Skills/Competences Canada Corporation</t>
  </si>
  <si>
    <t>Theresa Wiebe</t>
  </si>
  <si>
    <t>Tru School of Trades and Technology</t>
  </si>
  <si>
    <t>University of the Fraser Valley.</t>
  </si>
  <si>
    <t>Vancouver Island University</t>
  </si>
  <si>
    <t>WeldCor Supplies Inc.</t>
  </si>
  <si>
    <t>National registration fee</t>
  </si>
  <si>
    <t>Surrey School Career Education</t>
  </si>
  <si>
    <t>Please see AP tab for detail</t>
  </si>
  <si>
    <t>10250 · PayPal Account</t>
  </si>
  <si>
    <t>52000. Provincial in-kind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</si>
</sst>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9" formatCode="mmmm\ d\,\ yy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8"/>
      <color rgb="FF32323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Border="1" applyAlignment="1">
      <alignment horizontal="centerContinuous"/>
    </xf>
    <xf numFmtId="39" fontId="6" fillId="0" borderId="0" xfId="0" applyNumberFormat="1" applyFont="1"/>
    <xf numFmtId="39" fontId="6" fillId="0" borderId="3" xfId="0" applyNumberFormat="1" applyFont="1" applyBorder="1"/>
    <xf numFmtId="39" fontId="6" fillId="0" borderId="4" xfId="0" applyNumberFormat="1" applyFont="1" applyBorder="1"/>
    <xf numFmtId="39" fontId="6" fillId="0" borderId="5" xfId="0" applyNumberFormat="1" applyFont="1" applyBorder="1"/>
    <xf numFmtId="39" fontId="2" fillId="0" borderId="6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43" fontId="6" fillId="0" borderId="0" xfId="1" applyFont="1"/>
    <xf numFmtId="43" fontId="2" fillId="0" borderId="6" xfId="1" applyFont="1" applyBorder="1"/>
    <xf numFmtId="164" fontId="6" fillId="0" borderId="0" xfId="1" applyNumberFormat="1" applyFont="1"/>
    <xf numFmtId="164" fontId="6" fillId="0" borderId="0" xfId="1" applyNumberFormat="1" applyFont="1" applyBorder="1"/>
    <xf numFmtId="164" fontId="6" fillId="0" borderId="5" xfId="1" applyNumberFormat="1" applyFont="1" applyBorder="1"/>
    <xf numFmtId="164" fontId="2" fillId="0" borderId="6" xfId="1" applyNumberFormat="1" applyFont="1" applyBorder="1"/>
    <xf numFmtId="164" fontId="6" fillId="0" borderId="0" xfId="0" applyNumberFormat="1" applyFont="1"/>
    <xf numFmtId="164" fontId="6" fillId="0" borderId="3" xfId="1" applyNumberFormat="1" applyFont="1" applyBorder="1"/>
    <xf numFmtId="164" fontId="6" fillId="0" borderId="4" xfId="1" applyNumberFormat="1" applyFont="1" applyBorder="1"/>
    <xf numFmtId="49" fontId="6" fillId="0" borderId="0" xfId="0" applyNumberFormat="1" applyFont="1"/>
    <xf numFmtId="49" fontId="2" fillId="0" borderId="2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16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9" fontId="6" fillId="2" borderId="0" xfId="0" applyNumberFormat="1" applyFont="1" applyFill="1"/>
    <xf numFmtId="164" fontId="6" fillId="2" borderId="0" xfId="0" applyNumberFormat="1" applyFont="1" applyFill="1"/>
    <xf numFmtId="164" fontId="6" fillId="2" borderId="0" xfId="1" applyNumberFormat="1" applyFont="1" applyFill="1"/>
    <xf numFmtId="164" fontId="7" fillId="2" borderId="3" xfId="1" applyNumberFormat="1" applyFont="1" applyFill="1" applyBorder="1"/>
    <xf numFmtId="164" fontId="7" fillId="2" borderId="0" xfId="1" applyNumberFormat="1" applyFont="1" applyFill="1"/>
    <xf numFmtId="164" fontId="6" fillId="2" borderId="4" xfId="1" applyNumberFormat="1" applyFont="1" applyFill="1" applyBorder="1"/>
    <xf numFmtId="43" fontId="6" fillId="2" borderId="0" xfId="1" applyFont="1" applyFill="1"/>
    <xf numFmtId="164" fontId="6" fillId="2" borderId="0" xfId="1" applyNumberFormat="1" applyFont="1" applyFill="1" applyBorder="1"/>
    <xf numFmtId="164" fontId="6" fillId="2" borderId="5" xfId="1" applyNumberFormat="1" applyFont="1" applyFill="1" applyBorder="1"/>
    <xf numFmtId="164" fontId="2" fillId="2" borderId="6" xfId="1" applyNumberFormat="1" applyFont="1" applyFill="1" applyBorder="1"/>
    <xf numFmtId="164" fontId="6" fillId="2" borderId="3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E475-3C95-4DEB-AC44-E6986362F201}">
  <dimension ref="A1:L54"/>
  <sheetViews>
    <sheetView tabSelected="1" zoomScale="148" zoomScaleNormal="148"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O33" sqref="O33"/>
    </sheetView>
  </sheetViews>
  <sheetFormatPr defaultRowHeight="15" x14ac:dyDescent="0.25"/>
  <cols>
    <col min="1" max="1" width="1.28515625" style="17" customWidth="1"/>
    <col min="2" max="2" width="0.85546875" style="17" customWidth="1"/>
    <col min="3" max="3" width="1.140625" style="17" customWidth="1"/>
    <col min="4" max="4" width="1.5703125" style="17" customWidth="1"/>
    <col min="5" max="5" width="33.85546875" style="17" customWidth="1"/>
    <col min="6" max="6" width="12" style="18" bestFit="1" customWidth="1"/>
    <col min="7" max="7" width="11.140625" style="18" bestFit="1" customWidth="1"/>
    <col min="8" max="8" width="12.28515625" style="18" bestFit="1" customWidth="1"/>
    <col min="9" max="10" width="12.7109375" style="18" bestFit="1" customWidth="1"/>
    <col min="11" max="11" width="12.28515625" style="18" bestFit="1" customWidth="1"/>
    <col min="12" max="12" width="12.7109375" style="18" bestFit="1" customWidth="1"/>
  </cols>
  <sheetData>
    <row r="1" spans="1:12" ht="15.75" x14ac:dyDescent="0.25">
      <c r="A1" s="3" t="s">
        <v>0</v>
      </c>
      <c r="B1" s="2"/>
      <c r="C1" s="2"/>
      <c r="D1" s="2"/>
      <c r="E1" s="2"/>
      <c r="F1" s="1"/>
      <c r="G1" s="1"/>
      <c r="H1" s="1"/>
      <c r="I1" s="1"/>
      <c r="J1" s="1"/>
      <c r="K1" s="1"/>
      <c r="L1" s="13"/>
    </row>
    <row r="2" spans="1:12" ht="18" x14ac:dyDescent="0.25">
      <c r="A2" s="4" t="s">
        <v>1</v>
      </c>
      <c r="B2" s="2"/>
      <c r="C2" s="2"/>
      <c r="D2" s="2"/>
      <c r="E2" s="2"/>
      <c r="F2" s="1"/>
      <c r="G2" s="1"/>
      <c r="H2" s="1"/>
      <c r="I2" s="1"/>
      <c r="J2" s="1"/>
      <c r="K2" s="1"/>
      <c r="L2" s="13"/>
    </row>
    <row r="3" spans="1:12" x14ac:dyDescent="0.25">
      <c r="A3" s="5" t="s">
        <v>3</v>
      </c>
      <c r="B3" s="2"/>
      <c r="C3" s="2"/>
      <c r="D3" s="2"/>
      <c r="E3" s="2"/>
      <c r="F3" s="1"/>
      <c r="G3" s="1"/>
      <c r="H3" s="1"/>
      <c r="I3" s="1"/>
      <c r="J3" s="1"/>
      <c r="K3" s="1"/>
      <c r="L3" s="13" t="s">
        <v>2</v>
      </c>
    </row>
    <row r="4" spans="1:12" ht="15.75" thickBot="1" x14ac:dyDescent="0.3">
      <c r="A4" s="2"/>
      <c r="B4" s="2"/>
      <c r="C4" s="2"/>
      <c r="D4" s="2"/>
      <c r="E4" s="2"/>
      <c r="F4" s="6"/>
      <c r="G4" s="6"/>
      <c r="H4" s="6"/>
      <c r="I4" s="6"/>
      <c r="J4" s="6"/>
      <c r="K4" s="6"/>
      <c r="L4" s="6"/>
    </row>
    <row r="5" spans="1:12" s="16" customFormat="1" ht="24.75" thickTop="1" thickBot="1" x14ac:dyDescent="0.3">
      <c r="A5" s="14"/>
      <c r="B5" s="14"/>
      <c r="C5" s="14"/>
      <c r="D5" s="14"/>
      <c r="E5" s="14"/>
      <c r="F5" s="15" t="s">
        <v>4</v>
      </c>
      <c r="G5" s="15" t="s">
        <v>5</v>
      </c>
      <c r="H5" s="29" t="s">
        <v>55</v>
      </c>
      <c r="I5" s="36" t="s">
        <v>6</v>
      </c>
      <c r="J5" s="15" t="s">
        <v>7</v>
      </c>
      <c r="K5" s="29" t="s">
        <v>55</v>
      </c>
      <c r="L5" s="36" t="s">
        <v>8</v>
      </c>
    </row>
    <row r="6" spans="1:12" ht="15.75" thickTop="1" x14ac:dyDescent="0.25">
      <c r="A6" s="2"/>
      <c r="B6" s="2" t="s">
        <v>9</v>
      </c>
      <c r="C6" s="2"/>
      <c r="D6" s="2"/>
      <c r="E6" s="2"/>
      <c r="F6" s="7"/>
      <c r="G6" s="7"/>
      <c r="H6" s="7"/>
      <c r="I6" s="37"/>
      <c r="J6" s="7"/>
      <c r="K6" s="7"/>
      <c r="L6" s="37"/>
    </row>
    <row r="7" spans="1:12" x14ac:dyDescent="0.25">
      <c r="A7" s="2"/>
      <c r="B7" s="2"/>
      <c r="C7" s="2"/>
      <c r="D7" s="2" t="s">
        <v>10</v>
      </c>
      <c r="E7" s="2"/>
      <c r="F7" s="7"/>
      <c r="G7" s="7"/>
      <c r="H7" s="7"/>
      <c r="I7" s="37"/>
      <c r="J7" s="7"/>
      <c r="K7" s="7"/>
      <c r="L7" s="37"/>
    </row>
    <row r="8" spans="1:12" x14ac:dyDescent="0.25">
      <c r="A8" s="2"/>
      <c r="B8" s="2"/>
      <c r="C8" s="2"/>
      <c r="D8" s="2"/>
      <c r="E8" s="2" t="s">
        <v>11</v>
      </c>
      <c r="F8" s="25">
        <v>0</v>
      </c>
      <c r="G8" s="25">
        <v>0</v>
      </c>
      <c r="H8" s="25">
        <f>ROUND((F8-G8),5)</f>
        <v>0</v>
      </c>
      <c r="I8" s="38">
        <v>55000</v>
      </c>
      <c r="J8" s="25">
        <v>55000</v>
      </c>
      <c r="K8" s="25">
        <f>ROUND((I8-J8),5)</f>
        <v>0</v>
      </c>
      <c r="L8" s="38">
        <v>55000</v>
      </c>
    </row>
    <row r="9" spans="1:12" x14ac:dyDescent="0.25">
      <c r="A9" s="2"/>
      <c r="B9" s="2"/>
      <c r="C9" s="2"/>
      <c r="D9" s="2"/>
      <c r="E9" s="2" t="s">
        <v>12</v>
      </c>
      <c r="F9" s="21">
        <v>287543.36</v>
      </c>
      <c r="G9" s="21">
        <v>154648</v>
      </c>
      <c r="H9" s="21">
        <f>ROUND((F9-G9),5)</f>
        <v>132895.35999999999</v>
      </c>
      <c r="I9" s="39">
        <v>461916.49</v>
      </c>
      <c r="J9" s="21">
        <v>311363</v>
      </c>
      <c r="K9" s="21">
        <f>ROUND((I9-J9),5)</f>
        <v>150553.49</v>
      </c>
      <c r="L9" s="39">
        <v>350810</v>
      </c>
    </row>
    <row r="10" spans="1:12" x14ac:dyDescent="0.25">
      <c r="A10" s="2"/>
      <c r="B10" s="2"/>
      <c r="C10" s="2"/>
      <c r="D10" s="2"/>
      <c r="E10" s="2" t="s">
        <v>13</v>
      </c>
      <c r="F10" s="21">
        <v>0</v>
      </c>
      <c r="G10" s="21">
        <v>0</v>
      </c>
      <c r="H10" s="21">
        <f>ROUND((F10-G10),5)</f>
        <v>0</v>
      </c>
      <c r="I10" s="39">
        <v>170000</v>
      </c>
      <c r="J10" s="21">
        <v>170000</v>
      </c>
      <c r="K10" s="21">
        <f>ROUND((I10-J10),5)</f>
        <v>0</v>
      </c>
      <c r="L10" s="39">
        <v>170000</v>
      </c>
    </row>
    <row r="11" spans="1:12" x14ac:dyDescent="0.25">
      <c r="A11" s="2"/>
      <c r="B11" s="2"/>
      <c r="C11" s="2"/>
      <c r="D11" s="2"/>
      <c r="E11" s="2" t="s">
        <v>14</v>
      </c>
      <c r="F11" s="21">
        <v>0</v>
      </c>
      <c r="G11" s="21">
        <v>0</v>
      </c>
      <c r="H11" s="21">
        <f>ROUND((F11-G11),5)</f>
        <v>0</v>
      </c>
      <c r="I11" s="39">
        <v>322250</v>
      </c>
      <c r="J11" s="21">
        <v>220000</v>
      </c>
      <c r="K11" s="21">
        <f>ROUND((I11-J11),5)</f>
        <v>102250</v>
      </c>
      <c r="L11" s="39">
        <v>220000</v>
      </c>
    </row>
    <row r="12" spans="1:12" x14ac:dyDescent="0.25">
      <c r="A12" s="2"/>
      <c r="B12" s="2"/>
      <c r="C12" s="2"/>
      <c r="D12" s="2"/>
      <c r="E12" s="2" t="s">
        <v>15</v>
      </c>
      <c r="F12" s="21">
        <v>0</v>
      </c>
      <c r="G12" s="21">
        <v>0</v>
      </c>
      <c r="H12" s="21">
        <f>ROUND((F12-G12),5)</f>
        <v>0</v>
      </c>
      <c r="I12" s="39">
        <v>50825</v>
      </c>
      <c r="J12" s="21">
        <v>40000</v>
      </c>
      <c r="K12" s="21">
        <f>ROUND((I12-J12),5)</f>
        <v>10825</v>
      </c>
      <c r="L12" s="39">
        <v>40000</v>
      </c>
    </row>
    <row r="13" spans="1:12" x14ac:dyDescent="0.25">
      <c r="A13" s="2"/>
      <c r="B13" s="2"/>
      <c r="C13" s="2"/>
      <c r="D13" s="2"/>
      <c r="E13" s="2" t="s">
        <v>16</v>
      </c>
      <c r="F13" s="21">
        <v>-1065</v>
      </c>
      <c r="G13" s="21">
        <v>0</v>
      </c>
      <c r="H13" s="21">
        <f>ROUND((F13-G13),5)</f>
        <v>-1065</v>
      </c>
      <c r="I13" s="39">
        <v>36565</v>
      </c>
      <c r="J13" s="21">
        <v>39600</v>
      </c>
      <c r="K13" s="21">
        <f>ROUND((I13-J13),5)</f>
        <v>-3035</v>
      </c>
      <c r="L13" s="39">
        <v>39600</v>
      </c>
    </row>
    <row r="14" spans="1:12" x14ac:dyDescent="0.25">
      <c r="A14" s="2"/>
      <c r="B14" s="2"/>
      <c r="C14" s="2"/>
      <c r="D14" s="2"/>
      <c r="E14" s="2" t="s">
        <v>17</v>
      </c>
      <c r="F14" s="21">
        <v>0</v>
      </c>
      <c r="G14" s="21">
        <v>0</v>
      </c>
      <c r="H14" s="21">
        <f>ROUND((F14-G14),5)</f>
        <v>0</v>
      </c>
      <c r="I14" s="39">
        <v>8775.1</v>
      </c>
      <c r="J14" s="21">
        <v>0</v>
      </c>
      <c r="K14" s="21">
        <f>ROUND((I14-J14),5)</f>
        <v>8775.1</v>
      </c>
      <c r="L14" s="39">
        <v>0</v>
      </c>
    </row>
    <row r="15" spans="1:12" x14ac:dyDescent="0.25">
      <c r="A15" s="2"/>
      <c r="B15" s="2"/>
      <c r="C15" s="2"/>
      <c r="D15" s="2"/>
      <c r="E15" s="2" t="s">
        <v>18</v>
      </c>
      <c r="F15" s="21">
        <v>0</v>
      </c>
      <c r="G15" s="21">
        <v>0</v>
      </c>
      <c r="H15" s="21">
        <f>ROUND((F15-G15),5)</f>
        <v>0</v>
      </c>
      <c r="I15" s="39">
        <v>5000</v>
      </c>
      <c r="J15" s="21">
        <v>5000</v>
      </c>
      <c r="K15" s="21">
        <f>ROUND((I15-J15),5)</f>
        <v>0</v>
      </c>
      <c r="L15" s="39">
        <v>5000</v>
      </c>
    </row>
    <row r="16" spans="1:12" x14ac:dyDescent="0.25">
      <c r="A16" s="2"/>
      <c r="B16" s="2"/>
      <c r="C16" s="2"/>
      <c r="D16" s="2"/>
      <c r="E16" s="2" t="s">
        <v>19</v>
      </c>
      <c r="F16" s="21">
        <v>0</v>
      </c>
      <c r="G16" s="21">
        <v>0</v>
      </c>
      <c r="H16" s="21">
        <f>ROUND((F16-G16),5)</f>
        <v>0</v>
      </c>
      <c r="I16" s="39">
        <v>120</v>
      </c>
      <c r="J16" s="21">
        <v>0</v>
      </c>
      <c r="K16" s="21">
        <f>ROUND((I16-J16),5)</f>
        <v>120</v>
      </c>
      <c r="L16" s="39">
        <v>0</v>
      </c>
    </row>
    <row r="17" spans="1:12" ht="15.75" thickBot="1" x14ac:dyDescent="0.3">
      <c r="A17" s="2"/>
      <c r="B17" s="2"/>
      <c r="C17" s="2"/>
      <c r="D17" s="2"/>
      <c r="E17" s="2" t="s">
        <v>20</v>
      </c>
      <c r="F17" s="26">
        <v>1217.4100000000001</v>
      </c>
      <c r="G17" s="26">
        <v>2500</v>
      </c>
      <c r="H17" s="26">
        <f>ROUND((F17-G17),5)</f>
        <v>-1282.5899999999999</v>
      </c>
      <c r="I17" s="40">
        <v>8050.26</v>
      </c>
      <c r="J17" s="26">
        <v>11500</v>
      </c>
      <c r="K17" s="26">
        <f>ROUND((I17-J17),5)</f>
        <v>-3449.74</v>
      </c>
      <c r="L17" s="47">
        <v>13000</v>
      </c>
    </row>
    <row r="18" spans="1:12" x14ac:dyDescent="0.25">
      <c r="A18" s="2"/>
      <c r="B18" s="2"/>
      <c r="C18" s="2"/>
      <c r="D18" s="2" t="s">
        <v>21</v>
      </c>
      <c r="E18" s="2"/>
      <c r="F18" s="21">
        <f>ROUND(SUM(F7:F17),5)</f>
        <v>287695.77</v>
      </c>
      <c r="G18" s="21">
        <f>ROUND(SUM(G7:G17),5)</f>
        <v>157148</v>
      </c>
      <c r="H18" s="21">
        <f>ROUND((F18-G18),5)</f>
        <v>130547.77</v>
      </c>
      <c r="I18" s="39">
        <f>ROUND(SUM(I7:I17),5)</f>
        <v>1118501.8500000001</v>
      </c>
      <c r="J18" s="21">
        <f>ROUND(SUM(J7:J17),5)</f>
        <v>852463</v>
      </c>
      <c r="K18" s="21">
        <f>ROUND((I18-J18),5)</f>
        <v>266038.84999999998</v>
      </c>
      <c r="L18" s="39">
        <f>ROUND(SUM(L7:L17),5)</f>
        <v>893410</v>
      </c>
    </row>
    <row r="19" spans="1:12" x14ac:dyDescent="0.25">
      <c r="A19" s="2"/>
      <c r="B19" s="2"/>
      <c r="C19" s="2"/>
      <c r="D19" s="2" t="s">
        <v>22</v>
      </c>
      <c r="E19" s="2"/>
      <c r="F19" s="21"/>
      <c r="G19" s="21"/>
      <c r="H19" s="21"/>
      <c r="I19" s="39"/>
      <c r="J19" s="21"/>
      <c r="K19" s="21"/>
      <c r="L19" s="39"/>
    </row>
    <row r="20" spans="1:12" x14ac:dyDescent="0.25">
      <c r="A20" s="2"/>
      <c r="B20" s="2"/>
      <c r="C20" s="2"/>
      <c r="D20" s="2"/>
      <c r="E20" s="2" t="s">
        <v>23</v>
      </c>
      <c r="F20" s="21">
        <v>15725.18</v>
      </c>
      <c r="G20" s="21">
        <v>0</v>
      </c>
      <c r="H20" s="21">
        <f>ROUND((F20-G20),5)</f>
        <v>15725.18</v>
      </c>
      <c r="I20" s="41">
        <v>99647.01</v>
      </c>
      <c r="J20" s="21">
        <v>116000</v>
      </c>
      <c r="K20" s="21">
        <f>ROUND((I20-J20),5)</f>
        <v>-16352.99</v>
      </c>
      <c r="L20" s="39">
        <v>116000</v>
      </c>
    </row>
    <row r="21" spans="1:12" x14ac:dyDescent="0.25">
      <c r="A21" s="2"/>
      <c r="B21" s="2"/>
      <c r="C21" s="2"/>
      <c r="D21" s="2"/>
      <c r="E21" s="2" t="s">
        <v>24</v>
      </c>
      <c r="F21" s="21">
        <v>14047.16</v>
      </c>
      <c r="G21" s="21">
        <v>0</v>
      </c>
      <c r="H21" s="21">
        <f>ROUND((F21-G21),5)</f>
        <v>14047.16</v>
      </c>
      <c r="I21" s="39">
        <f>307761.65-8775.1</f>
        <v>298986.55000000005</v>
      </c>
      <c r="J21" s="21">
        <v>330000</v>
      </c>
      <c r="K21" s="21">
        <f>ROUND((I21-J21),5)</f>
        <v>-31013.45</v>
      </c>
      <c r="L21" s="39">
        <v>330000</v>
      </c>
    </row>
    <row r="22" spans="1:12" x14ac:dyDescent="0.25">
      <c r="A22" s="2"/>
      <c r="B22" s="2"/>
      <c r="C22" s="2"/>
      <c r="D22" s="2"/>
      <c r="E22" s="2" t="s">
        <v>143</v>
      </c>
      <c r="F22" s="21"/>
      <c r="G22" s="21"/>
      <c r="H22" s="21"/>
      <c r="I22" s="39">
        <v>8775.1</v>
      </c>
      <c r="J22" s="21">
        <v>0</v>
      </c>
      <c r="K22" s="21">
        <f>ROUND((I22-J22),5)</f>
        <v>8775.1</v>
      </c>
      <c r="L22" s="39"/>
    </row>
    <row r="23" spans="1:12" x14ac:dyDescent="0.25">
      <c r="A23" s="2"/>
      <c r="B23" s="2"/>
      <c r="C23" s="2"/>
      <c r="D23" s="2"/>
      <c r="E23" s="2" t="s">
        <v>25</v>
      </c>
      <c r="F23" s="21">
        <v>41452.61</v>
      </c>
      <c r="G23" s="21">
        <v>0</v>
      </c>
      <c r="H23" s="21">
        <f>ROUND((F23-G23),5)</f>
        <v>41452.61</v>
      </c>
      <c r="I23" s="39">
        <v>68685.350000000006</v>
      </c>
      <c r="J23" s="21">
        <v>76000</v>
      </c>
      <c r="K23" s="21">
        <f>ROUND((I23-J23),5)</f>
        <v>-7314.65</v>
      </c>
      <c r="L23" s="39">
        <v>76000</v>
      </c>
    </row>
    <row r="24" spans="1:12" x14ac:dyDescent="0.25">
      <c r="A24" s="2"/>
      <c r="B24" s="2"/>
      <c r="C24" s="2"/>
      <c r="D24" s="2"/>
      <c r="E24" s="2" t="s">
        <v>26</v>
      </c>
      <c r="F24" s="21">
        <v>0</v>
      </c>
      <c r="G24" s="21">
        <v>0</v>
      </c>
      <c r="H24" s="21">
        <f>ROUND((F24-G24),5)</f>
        <v>0</v>
      </c>
      <c r="I24" s="39">
        <v>7675.45</v>
      </c>
      <c r="J24" s="21">
        <v>7000</v>
      </c>
      <c r="K24" s="21">
        <f>ROUND((I24-J24),5)</f>
        <v>675.45</v>
      </c>
      <c r="L24" s="39">
        <v>7000</v>
      </c>
    </row>
    <row r="25" spans="1:12" ht="15.75" thickBot="1" x14ac:dyDescent="0.3">
      <c r="A25" s="2"/>
      <c r="B25" s="2"/>
      <c r="C25" s="2"/>
      <c r="D25" s="2"/>
      <c r="E25" s="2" t="s">
        <v>27</v>
      </c>
      <c r="F25" s="21">
        <v>0</v>
      </c>
      <c r="G25" s="21">
        <v>0</v>
      </c>
      <c r="H25" s="21">
        <f>ROUND((F25-G25),5)</f>
        <v>0</v>
      </c>
      <c r="I25" s="39">
        <v>12749.3</v>
      </c>
      <c r="J25" s="21">
        <v>5000</v>
      </c>
      <c r="K25" s="21">
        <f>ROUND((I25-J25),5)</f>
        <v>7749.3</v>
      </c>
      <c r="L25" s="39">
        <v>5000</v>
      </c>
    </row>
    <row r="26" spans="1:12" ht="15.75" thickBot="1" x14ac:dyDescent="0.3">
      <c r="A26" s="2"/>
      <c r="B26" s="2"/>
      <c r="C26" s="2"/>
      <c r="D26" s="2" t="s">
        <v>28</v>
      </c>
      <c r="E26" s="2"/>
      <c r="F26" s="27">
        <f>ROUND(SUM(F19:F25),5)</f>
        <v>71224.95</v>
      </c>
      <c r="G26" s="27">
        <f>ROUND(SUM(G19:G25),5)</f>
        <v>0</v>
      </c>
      <c r="H26" s="27">
        <f>ROUND((F26-G26),5)</f>
        <v>71224.95</v>
      </c>
      <c r="I26" s="42">
        <f>ROUND(SUM(I19:I25),5)</f>
        <v>496518.76</v>
      </c>
      <c r="J26" s="27">
        <f>ROUND(SUM(J19:J25),5)</f>
        <v>534000</v>
      </c>
      <c r="K26" s="27">
        <f>ROUND((I26-J26),5)</f>
        <v>-37481.24</v>
      </c>
      <c r="L26" s="42">
        <f>ROUND(SUM(L19:L25),5)</f>
        <v>534000</v>
      </c>
    </row>
    <row r="27" spans="1:12" x14ac:dyDescent="0.25">
      <c r="A27" s="2"/>
      <c r="B27" s="2"/>
      <c r="C27" s="2" t="s">
        <v>29</v>
      </c>
      <c r="D27" s="2"/>
      <c r="E27" s="2"/>
      <c r="F27" s="21">
        <f>ROUND(F18-F26,5)</f>
        <v>216470.82</v>
      </c>
      <c r="G27" s="21">
        <f>ROUND(G18-G26,5)</f>
        <v>157148</v>
      </c>
      <c r="H27" s="21">
        <f>ROUND((F27-G27),5)</f>
        <v>59322.82</v>
      </c>
      <c r="I27" s="39">
        <f>ROUND(I18-I26,5)</f>
        <v>621983.09</v>
      </c>
      <c r="J27" s="21">
        <f>ROUND(J18-J26,5)</f>
        <v>318463</v>
      </c>
      <c r="K27" s="21">
        <f>ROUND((I27-J27),5)</f>
        <v>303520.09000000003</v>
      </c>
      <c r="L27" s="39">
        <f>ROUND(L18-L26,5)</f>
        <v>359410</v>
      </c>
    </row>
    <row r="28" spans="1:12" x14ac:dyDescent="0.25">
      <c r="A28" s="2"/>
      <c r="B28" s="2"/>
      <c r="C28" s="2"/>
      <c r="D28" s="2" t="s">
        <v>30</v>
      </c>
      <c r="E28" s="2"/>
      <c r="F28" s="19"/>
      <c r="G28" s="19"/>
      <c r="H28" s="19"/>
      <c r="I28" s="43"/>
      <c r="J28" s="19"/>
      <c r="K28" s="19"/>
      <c r="L28" s="43"/>
    </row>
    <row r="29" spans="1:12" x14ac:dyDescent="0.25">
      <c r="A29" s="2"/>
      <c r="B29" s="2"/>
      <c r="C29" s="2"/>
      <c r="D29" s="2"/>
      <c r="E29" s="2" t="s">
        <v>31</v>
      </c>
      <c r="F29" s="21">
        <v>883.56</v>
      </c>
      <c r="G29" s="21">
        <v>820</v>
      </c>
      <c r="H29" s="21">
        <f>ROUND((F29-G29),5)</f>
        <v>63.56</v>
      </c>
      <c r="I29" s="39">
        <v>5024.53</v>
      </c>
      <c r="J29" s="21">
        <v>4600</v>
      </c>
      <c r="K29" s="21">
        <f>ROUND((I29-J29),5)</f>
        <v>424.53</v>
      </c>
      <c r="L29" s="39">
        <v>5000</v>
      </c>
    </row>
    <row r="30" spans="1:12" x14ac:dyDescent="0.25">
      <c r="A30" s="2"/>
      <c r="B30" s="2"/>
      <c r="C30" s="2"/>
      <c r="D30" s="2"/>
      <c r="E30" s="2" t="s">
        <v>32</v>
      </c>
      <c r="F30" s="21">
        <v>465</v>
      </c>
      <c r="G30" s="21">
        <v>0</v>
      </c>
      <c r="H30" s="21">
        <f>ROUND((F30-G30),5)</f>
        <v>465</v>
      </c>
      <c r="I30" s="39">
        <v>465</v>
      </c>
      <c r="J30" s="21">
        <v>0</v>
      </c>
      <c r="K30" s="21">
        <f>ROUND((I30-J30),5)</f>
        <v>465</v>
      </c>
      <c r="L30" s="39">
        <v>0</v>
      </c>
    </row>
    <row r="31" spans="1:12" x14ac:dyDescent="0.25">
      <c r="A31" s="2"/>
      <c r="B31" s="2"/>
      <c r="C31" s="2"/>
      <c r="D31" s="2"/>
      <c r="E31" s="2" t="s">
        <v>33</v>
      </c>
      <c r="F31" s="21">
        <v>0</v>
      </c>
      <c r="G31" s="21">
        <v>1000</v>
      </c>
      <c r="H31" s="21">
        <f>ROUND((F31-G31),5)</f>
        <v>-1000</v>
      </c>
      <c r="I31" s="39">
        <v>542.46</v>
      </c>
      <c r="J31" s="21">
        <v>5500</v>
      </c>
      <c r="K31" s="21">
        <f>ROUND((I31-J31),5)</f>
        <v>-4957.54</v>
      </c>
      <c r="L31" s="39">
        <v>6000</v>
      </c>
    </row>
    <row r="32" spans="1:12" x14ac:dyDescent="0.25">
      <c r="A32" s="2"/>
      <c r="B32" s="2"/>
      <c r="C32" s="2"/>
      <c r="D32" s="2"/>
      <c r="E32" s="2" t="s">
        <v>34</v>
      </c>
      <c r="F32" s="21">
        <v>666.4</v>
      </c>
      <c r="G32" s="21">
        <v>1170</v>
      </c>
      <c r="H32" s="21">
        <f>ROUND((F32-G32),5)</f>
        <v>-503.6</v>
      </c>
      <c r="I32" s="39">
        <v>6536.99</v>
      </c>
      <c r="J32" s="21">
        <v>6415</v>
      </c>
      <c r="K32" s="21">
        <f>ROUND((I32-J32),5)</f>
        <v>121.99</v>
      </c>
      <c r="L32" s="39">
        <v>7000</v>
      </c>
    </row>
    <row r="33" spans="1:12" x14ac:dyDescent="0.25">
      <c r="A33" s="2"/>
      <c r="B33" s="2"/>
      <c r="C33" s="2"/>
      <c r="D33" s="2"/>
      <c r="E33" s="2" t="s">
        <v>35</v>
      </c>
      <c r="F33" s="21">
        <v>3175.69</v>
      </c>
      <c r="G33" s="21">
        <v>0</v>
      </c>
      <c r="H33" s="21">
        <f>ROUND((F33-G33),5)</f>
        <v>3175.69</v>
      </c>
      <c r="I33" s="39">
        <v>8433.7999999999993</v>
      </c>
      <c r="J33" s="21">
        <v>7100</v>
      </c>
      <c r="K33" s="21">
        <f>ROUND((I33-J33),5)</f>
        <v>1333.8</v>
      </c>
      <c r="L33" s="39">
        <v>7100</v>
      </c>
    </row>
    <row r="34" spans="1:12" x14ac:dyDescent="0.25">
      <c r="A34" s="2"/>
      <c r="B34" s="2"/>
      <c r="C34" s="2"/>
      <c r="D34" s="2"/>
      <c r="E34" s="2" t="s">
        <v>36</v>
      </c>
      <c r="F34" s="21">
        <v>-335.44</v>
      </c>
      <c r="G34" s="21">
        <v>40</v>
      </c>
      <c r="H34" s="21">
        <f>ROUND((F34-G34),5)</f>
        <v>-375.44</v>
      </c>
      <c r="I34" s="39">
        <v>2254.9899999999998</v>
      </c>
      <c r="J34" s="21">
        <v>2480</v>
      </c>
      <c r="K34" s="21">
        <f>ROUND((I34-J34),5)</f>
        <v>-225.01</v>
      </c>
      <c r="L34" s="39">
        <v>2500</v>
      </c>
    </row>
    <row r="35" spans="1:12" x14ac:dyDescent="0.25">
      <c r="A35" s="2"/>
      <c r="B35" s="2"/>
      <c r="C35" s="2"/>
      <c r="D35" s="2"/>
      <c r="E35" s="2" t="s">
        <v>37</v>
      </c>
      <c r="F35" s="21">
        <v>2085.15</v>
      </c>
      <c r="G35" s="21">
        <v>3340</v>
      </c>
      <c r="H35" s="21">
        <f>ROUND((F35-G35),5)</f>
        <v>-1254.8499999999999</v>
      </c>
      <c r="I35" s="39">
        <v>9404.11</v>
      </c>
      <c r="J35" s="21">
        <v>18330</v>
      </c>
      <c r="K35" s="21">
        <f>ROUND((I35-J35),5)</f>
        <v>-8925.89</v>
      </c>
      <c r="L35" s="39">
        <v>20000</v>
      </c>
    </row>
    <row r="36" spans="1:12" x14ac:dyDescent="0.25">
      <c r="A36" s="2"/>
      <c r="B36" s="2"/>
      <c r="C36" s="2"/>
      <c r="D36" s="2"/>
      <c r="E36" s="2" t="s">
        <v>38</v>
      </c>
      <c r="F36" s="21">
        <v>0</v>
      </c>
      <c r="G36" s="21">
        <v>0</v>
      </c>
      <c r="H36" s="21">
        <f>ROUND((F36-G36),5)</f>
        <v>0</v>
      </c>
      <c r="I36" s="39">
        <v>1963.38</v>
      </c>
      <c r="J36" s="21">
        <v>450</v>
      </c>
      <c r="K36" s="21">
        <f>ROUND((I36-J36),5)</f>
        <v>1513.38</v>
      </c>
      <c r="L36" s="39">
        <v>450</v>
      </c>
    </row>
    <row r="37" spans="1:12" x14ac:dyDescent="0.25">
      <c r="A37" s="2"/>
      <c r="B37" s="2"/>
      <c r="C37" s="2"/>
      <c r="D37" s="2"/>
      <c r="E37" s="2" t="s">
        <v>39</v>
      </c>
      <c r="F37" s="21">
        <v>491.23</v>
      </c>
      <c r="G37" s="21">
        <v>520</v>
      </c>
      <c r="H37" s="21">
        <f>ROUND((F37-G37),5)</f>
        <v>-28.77</v>
      </c>
      <c r="I37" s="39">
        <v>3044.04</v>
      </c>
      <c r="J37" s="21">
        <v>2840</v>
      </c>
      <c r="K37" s="21">
        <f>ROUND((I37-J37),5)</f>
        <v>204.04</v>
      </c>
      <c r="L37" s="39">
        <v>3100</v>
      </c>
    </row>
    <row r="38" spans="1:12" x14ac:dyDescent="0.25">
      <c r="A38" s="2"/>
      <c r="B38" s="2"/>
      <c r="C38" s="2"/>
      <c r="D38" s="2"/>
      <c r="E38" s="2" t="s">
        <v>40</v>
      </c>
      <c r="F38" s="21">
        <v>0</v>
      </c>
      <c r="G38" s="21">
        <v>334</v>
      </c>
      <c r="H38" s="21">
        <f>ROUND((F38-G38),5)</f>
        <v>-334</v>
      </c>
      <c r="I38" s="39">
        <v>960.46</v>
      </c>
      <c r="J38" s="21">
        <v>1833</v>
      </c>
      <c r="K38" s="21">
        <f>ROUND((I38-J38),5)</f>
        <v>-872.54</v>
      </c>
      <c r="L38" s="39">
        <v>2000</v>
      </c>
    </row>
    <row r="39" spans="1:12" x14ac:dyDescent="0.25">
      <c r="A39" s="2"/>
      <c r="B39" s="2"/>
      <c r="C39" s="2"/>
      <c r="D39" s="2"/>
      <c r="E39" s="2" t="s">
        <v>41</v>
      </c>
      <c r="F39" s="21">
        <v>0</v>
      </c>
      <c r="G39" s="21">
        <v>0</v>
      </c>
      <c r="H39" s="21">
        <f>ROUND((F39-G39),5)</f>
        <v>0</v>
      </c>
      <c r="I39" s="39">
        <v>0</v>
      </c>
      <c r="J39" s="21">
        <v>350</v>
      </c>
      <c r="K39" s="21">
        <f>ROUND((I39-J39),5)</f>
        <v>-350</v>
      </c>
      <c r="L39" s="39">
        <v>350</v>
      </c>
    </row>
    <row r="40" spans="1:12" x14ac:dyDescent="0.25">
      <c r="A40" s="2"/>
      <c r="B40" s="2"/>
      <c r="C40" s="2"/>
      <c r="D40" s="2"/>
      <c r="E40" s="2" t="s">
        <v>42</v>
      </c>
      <c r="F40" s="21">
        <v>7663.42</v>
      </c>
      <c r="G40" s="21">
        <v>7000</v>
      </c>
      <c r="H40" s="21">
        <f>ROUND((F40-G40),5)</f>
        <v>663.42</v>
      </c>
      <c r="I40" s="39">
        <v>37579.22</v>
      </c>
      <c r="J40" s="21">
        <v>53600</v>
      </c>
      <c r="K40" s="21">
        <f>ROUND((I40-J40),5)</f>
        <v>-16020.78</v>
      </c>
      <c r="L40" s="39">
        <v>55600</v>
      </c>
    </row>
    <row r="41" spans="1:12" x14ac:dyDescent="0.25">
      <c r="A41" s="2"/>
      <c r="B41" s="2"/>
      <c r="C41" s="2"/>
      <c r="D41" s="2"/>
      <c r="E41" s="2" t="s">
        <v>43</v>
      </c>
      <c r="F41" s="21">
        <v>0</v>
      </c>
      <c r="G41" s="21">
        <v>110</v>
      </c>
      <c r="H41" s="21">
        <f>ROUND((F41-G41),5)</f>
        <v>-110</v>
      </c>
      <c r="I41" s="39">
        <v>678.12</v>
      </c>
      <c r="J41" s="21">
        <v>595</v>
      </c>
      <c r="K41" s="21">
        <f>ROUND((I41-J41),5)</f>
        <v>83.12</v>
      </c>
      <c r="L41" s="39">
        <v>650</v>
      </c>
    </row>
    <row r="42" spans="1:12" x14ac:dyDescent="0.25">
      <c r="A42" s="2"/>
      <c r="B42" s="2"/>
      <c r="C42" s="2"/>
      <c r="D42" s="2"/>
      <c r="E42" s="2" t="s">
        <v>44</v>
      </c>
      <c r="F42" s="21">
        <v>2702.66</v>
      </c>
      <c r="G42" s="21">
        <v>2500</v>
      </c>
      <c r="H42" s="21">
        <f>ROUND((F42-G42),5)</f>
        <v>202.66</v>
      </c>
      <c r="I42" s="39">
        <v>15183.31</v>
      </c>
      <c r="J42" s="21">
        <v>13750</v>
      </c>
      <c r="K42" s="21">
        <f>ROUND((I42-J42),5)</f>
        <v>1433.31</v>
      </c>
      <c r="L42" s="39">
        <v>15000</v>
      </c>
    </row>
    <row r="43" spans="1:12" x14ac:dyDescent="0.25">
      <c r="A43" s="2"/>
      <c r="B43" s="2"/>
      <c r="C43" s="2"/>
      <c r="D43" s="2"/>
      <c r="E43" s="2" t="s">
        <v>45</v>
      </c>
      <c r="F43" s="21">
        <v>706.18</v>
      </c>
      <c r="G43" s="21">
        <v>0</v>
      </c>
      <c r="H43" s="21">
        <f>ROUND((F43-G43),5)</f>
        <v>706.18</v>
      </c>
      <c r="I43" s="39">
        <v>3883.99</v>
      </c>
      <c r="J43" s="21">
        <v>0</v>
      </c>
      <c r="K43" s="21">
        <f>ROUND((I43-J43),5)</f>
        <v>3883.99</v>
      </c>
      <c r="L43" s="39">
        <v>0</v>
      </c>
    </row>
    <row r="44" spans="1:12" x14ac:dyDescent="0.25">
      <c r="A44" s="2"/>
      <c r="B44" s="2"/>
      <c r="C44" s="2"/>
      <c r="D44" s="2"/>
      <c r="E44" s="2" t="s">
        <v>46</v>
      </c>
      <c r="F44" s="21">
        <v>60833.72</v>
      </c>
      <c r="G44" s="21">
        <v>54250</v>
      </c>
      <c r="H44" s="21">
        <f>ROUND((F44-G44),5)</f>
        <v>6583.72</v>
      </c>
      <c r="I44" s="39">
        <v>280544.89</v>
      </c>
      <c r="J44" s="21">
        <v>298375</v>
      </c>
      <c r="K44" s="21">
        <f>ROUND((I44-J44),5)</f>
        <v>-17830.11</v>
      </c>
      <c r="L44" s="39">
        <v>325500</v>
      </c>
    </row>
    <row r="45" spans="1:12" x14ac:dyDescent="0.25">
      <c r="A45" s="2"/>
      <c r="B45" s="2"/>
      <c r="C45" s="2"/>
      <c r="D45" s="2"/>
      <c r="E45" s="2" t="s">
        <v>47</v>
      </c>
      <c r="F45" s="21">
        <v>4321.7</v>
      </c>
      <c r="G45" s="21">
        <v>0</v>
      </c>
      <c r="H45" s="21">
        <f>ROUND((F45-G45),5)</f>
        <v>4321.7</v>
      </c>
      <c r="I45" s="39">
        <v>20637.98</v>
      </c>
      <c r="J45" s="21">
        <v>0</v>
      </c>
      <c r="K45" s="21">
        <f>ROUND((I45-J45),5)</f>
        <v>20637.98</v>
      </c>
      <c r="L45" s="39">
        <v>0</v>
      </c>
    </row>
    <row r="46" spans="1:12" x14ac:dyDescent="0.25">
      <c r="A46" s="2"/>
      <c r="B46" s="2"/>
      <c r="C46" s="2"/>
      <c r="D46" s="2"/>
      <c r="E46" s="2" t="s">
        <v>48</v>
      </c>
      <c r="F46" s="21">
        <v>4765.16</v>
      </c>
      <c r="G46" s="21">
        <v>3500</v>
      </c>
      <c r="H46" s="21">
        <f>ROUND((F46-G46),5)</f>
        <v>1265.1600000000001</v>
      </c>
      <c r="I46" s="39">
        <v>20241.36</v>
      </c>
      <c r="J46" s="21">
        <v>19250</v>
      </c>
      <c r="K46" s="21">
        <f>ROUND((I46-J46),5)</f>
        <v>991.36</v>
      </c>
      <c r="L46" s="39">
        <v>21000</v>
      </c>
    </row>
    <row r="47" spans="1:12" x14ac:dyDescent="0.25">
      <c r="A47" s="2"/>
      <c r="B47" s="2"/>
      <c r="C47" s="2"/>
      <c r="D47" s="2"/>
      <c r="E47" s="2" t="s">
        <v>49</v>
      </c>
      <c r="F47" s="21">
        <v>4902.51</v>
      </c>
      <c r="G47" s="21">
        <v>3916</v>
      </c>
      <c r="H47" s="21">
        <f>ROUND((F47-G47),5)</f>
        <v>986.51</v>
      </c>
      <c r="I47" s="39">
        <v>17178.98</v>
      </c>
      <c r="J47" s="21">
        <v>21542</v>
      </c>
      <c r="K47" s="21">
        <f>ROUND((I47-J47),5)</f>
        <v>-4363.0200000000004</v>
      </c>
      <c r="L47" s="39">
        <v>23500</v>
      </c>
    </row>
    <row r="48" spans="1:12" ht="15.75" thickBot="1" x14ac:dyDescent="0.3">
      <c r="A48" s="2"/>
      <c r="B48" s="2"/>
      <c r="C48" s="2"/>
      <c r="D48" s="2"/>
      <c r="E48" s="2" t="s">
        <v>50</v>
      </c>
      <c r="F48" s="22">
        <v>226.2</v>
      </c>
      <c r="G48" s="22">
        <v>180</v>
      </c>
      <c r="H48" s="22">
        <f>ROUND((F48-G48),5)</f>
        <v>46.2</v>
      </c>
      <c r="I48" s="44">
        <v>1080.7</v>
      </c>
      <c r="J48" s="22">
        <v>1010</v>
      </c>
      <c r="K48" s="22">
        <f>ROUND((I48-J48),5)</f>
        <v>70.7</v>
      </c>
      <c r="L48" s="44">
        <v>1100</v>
      </c>
    </row>
    <row r="49" spans="1:12" ht="15.75" thickBot="1" x14ac:dyDescent="0.3">
      <c r="A49" s="2"/>
      <c r="B49" s="2"/>
      <c r="C49" s="2"/>
      <c r="D49" s="2" t="s">
        <v>51</v>
      </c>
      <c r="E49" s="2"/>
      <c r="F49" s="23">
        <f>ROUND(SUM(F28:F48),5)</f>
        <v>93553.14</v>
      </c>
      <c r="G49" s="23">
        <f>ROUND(SUM(G28:G48),5)</f>
        <v>78680</v>
      </c>
      <c r="H49" s="23">
        <f>ROUND((F49-G49),5)</f>
        <v>14873.14</v>
      </c>
      <c r="I49" s="45">
        <f>ROUND(SUM(I28:I48),5)</f>
        <v>435638.31</v>
      </c>
      <c r="J49" s="23">
        <f>ROUND(SUM(J28:J48),5)</f>
        <v>458020</v>
      </c>
      <c r="K49" s="23">
        <f>ROUND((I49-J49),5)</f>
        <v>-22381.69</v>
      </c>
      <c r="L49" s="45">
        <f>ROUND(SUM(L28:L48),5)</f>
        <v>495850</v>
      </c>
    </row>
    <row r="50" spans="1:12" ht="15.75" thickBot="1" x14ac:dyDescent="0.3">
      <c r="A50" s="2"/>
      <c r="B50" s="2" t="s">
        <v>52</v>
      </c>
      <c r="C50" s="2"/>
      <c r="D50" s="2"/>
      <c r="E50" s="2"/>
      <c r="F50" s="23">
        <f>ROUND(F6+F27-F49,5)</f>
        <v>122917.68</v>
      </c>
      <c r="G50" s="23">
        <f>ROUND(G6+G27-G49,5)</f>
        <v>78468</v>
      </c>
      <c r="H50" s="23">
        <f>ROUND((F50-G50),5)</f>
        <v>44449.68</v>
      </c>
      <c r="I50" s="45">
        <f>ROUND(I6+I27-I49,5)</f>
        <v>186344.78</v>
      </c>
      <c r="J50" s="23">
        <f>ROUND(J6+J27-J49,5)</f>
        <v>-139557</v>
      </c>
      <c r="K50" s="23">
        <f>ROUND((I50-J50),5)</f>
        <v>325901.78000000003</v>
      </c>
      <c r="L50" s="45">
        <f>ROUND(L6+L27-L49,5)</f>
        <v>-136440</v>
      </c>
    </row>
    <row r="51" spans="1:12" s="12" customFormat="1" ht="12" thickBot="1" x14ac:dyDescent="0.25">
      <c r="A51" s="2" t="s">
        <v>53</v>
      </c>
      <c r="B51" s="2"/>
      <c r="C51" s="2"/>
      <c r="D51" s="2"/>
      <c r="E51" s="2"/>
      <c r="F51" s="24">
        <f>F50</f>
        <v>122917.68</v>
      </c>
      <c r="G51" s="24">
        <f>G50</f>
        <v>78468</v>
      </c>
      <c r="H51" s="24">
        <f>ROUND((F51-G51),5)</f>
        <v>44449.68</v>
      </c>
      <c r="I51" s="46">
        <f>I50</f>
        <v>186344.78</v>
      </c>
      <c r="J51" s="24">
        <f>J50</f>
        <v>-139557</v>
      </c>
      <c r="K51" s="24">
        <f>ROUND((I51-J51),5)</f>
        <v>325901.78000000003</v>
      </c>
      <c r="L51" s="46">
        <f>L50</f>
        <v>-136440</v>
      </c>
    </row>
    <row r="52" spans="1:12" ht="15.75" thickTop="1" x14ac:dyDescent="0.25"/>
    <row r="54" spans="1:12" x14ac:dyDescent="0.25">
      <c r="E54" s="28" t="s">
        <v>54</v>
      </c>
    </row>
  </sheetData>
  <pageMargins left="0.7" right="0.7" top="0.75" bottom="0.75" header="0.1" footer="0.3"/>
  <pageSetup scale="55" orientation="portrait" r:id="rId1"/>
  <headerFoot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87A54-A659-4259-8345-CB102420BA0C}">
  <dimension ref="A1:G55"/>
  <sheetViews>
    <sheetView topLeftCell="A3" zoomScale="130" zoomScaleNormal="130" workbookViewId="0">
      <selection activeCell="L25" sqref="L25"/>
    </sheetView>
  </sheetViews>
  <sheetFormatPr defaultRowHeight="15" x14ac:dyDescent="0.25"/>
  <cols>
    <col min="1" max="4" width="3" style="12" customWidth="1"/>
    <col min="5" max="5" width="30" style="12" customWidth="1"/>
    <col min="6" max="6" width="13.28515625" bestFit="1" customWidth="1"/>
  </cols>
  <sheetData>
    <row r="1" spans="1:6" ht="15.75" x14ac:dyDescent="0.25">
      <c r="A1" s="30" t="s">
        <v>0</v>
      </c>
      <c r="B1" s="31"/>
      <c r="C1" s="31"/>
      <c r="D1" s="31"/>
      <c r="E1" s="31"/>
      <c r="F1" s="13"/>
    </row>
    <row r="2" spans="1:6" ht="18" x14ac:dyDescent="0.25">
      <c r="A2" s="32" t="s">
        <v>56</v>
      </c>
      <c r="B2" s="31"/>
      <c r="C2" s="31"/>
      <c r="D2" s="31"/>
      <c r="E2" s="31"/>
      <c r="F2" s="33"/>
    </row>
    <row r="3" spans="1:6" x14ac:dyDescent="0.25">
      <c r="A3" s="34" t="s">
        <v>57</v>
      </c>
      <c r="B3" s="31"/>
      <c r="C3" s="31"/>
      <c r="D3" s="31"/>
      <c r="E3" s="31"/>
      <c r="F3" s="13" t="s">
        <v>2</v>
      </c>
    </row>
    <row r="4" spans="1:6" s="16" customFormat="1" ht="15.75" thickBot="1" x14ac:dyDescent="0.3">
      <c r="A4" s="14"/>
      <c r="B4" s="14"/>
      <c r="C4" s="14"/>
      <c r="D4" s="14"/>
      <c r="E4" s="14"/>
      <c r="F4" s="35" t="s">
        <v>58</v>
      </c>
    </row>
    <row r="5" spans="1:6" ht="15.75" thickTop="1" x14ac:dyDescent="0.25">
      <c r="A5" s="2" t="s">
        <v>59</v>
      </c>
      <c r="B5" s="2"/>
      <c r="C5" s="2"/>
      <c r="D5" s="2"/>
      <c r="E5" s="2"/>
      <c r="F5" s="7"/>
    </row>
    <row r="6" spans="1:6" x14ac:dyDescent="0.25">
      <c r="A6" s="2"/>
      <c r="B6" s="2" t="s">
        <v>60</v>
      </c>
      <c r="C6" s="2"/>
      <c r="D6" s="2"/>
      <c r="E6" s="2"/>
      <c r="F6" s="7"/>
    </row>
    <row r="7" spans="1:6" x14ac:dyDescent="0.25">
      <c r="A7" s="2"/>
      <c r="B7" s="2"/>
      <c r="C7" s="2" t="s">
        <v>61</v>
      </c>
      <c r="D7" s="2"/>
      <c r="E7" s="2"/>
      <c r="F7" s="7"/>
    </row>
    <row r="8" spans="1:6" x14ac:dyDescent="0.25">
      <c r="A8" s="2"/>
      <c r="B8" s="2"/>
      <c r="C8" s="2"/>
      <c r="D8" s="2" t="s">
        <v>62</v>
      </c>
      <c r="E8" s="2"/>
      <c r="F8" s="7">
        <v>206723.77</v>
      </c>
    </row>
    <row r="9" spans="1:6" x14ac:dyDescent="0.25">
      <c r="A9" s="2"/>
      <c r="B9" s="2"/>
      <c r="C9" s="2"/>
      <c r="D9" s="2" t="s">
        <v>142</v>
      </c>
      <c r="E9" s="2"/>
      <c r="F9" s="7">
        <v>1139.1400000000001</v>
      </c>
    </row>
    <row r="10" spans="1:6" x14ac:dyDescent="0.25">
      <c r="A10" s="2"/>
      <c r="B10" s="2"/>
      <c r="C10" s="2"/>
      <c r="D10" s="2" t="s">
        <v>63</v>
      </c>
      <c r="E10" s="2"/>
      <c r="F10" s="7">
        <v>203532.03</v>
      </c>
    </row>
    <row r="11" spans="1:6" ht="15.75" thickBot="1" x14ac:dyDescent="0.3">
      <c r="A11" s="2"/>
      <c r="B11" s="2"/>
      <c r="C11" s="2"/>
      <c r="D11" s="2" t="s">
        <v>64</v>
      </c>
      <c r="E11" s="2"/>
      <c r="F11" s="8">
        <v>114.16</v>
      </c>
    </row>
    <row r="12" spans="1:6" x14ac:dyDescent="0.25">
      <c r="A12" s="2"/>
      <c r="B12" s="2"/>
      <c r="C12" s="2" t="s">
        <v>65</v>
      </c>
      <c r="D12" s="2"/>
      <c r="E12" s="2"/>
      <c r="F12" s="7">
        <f>ROUND(SUM(F7:F11),5)</f>
        <v>411509.1</v>
      </c>
    </row>
    <row r="13" spans="1:6" x14ac:dyDescent="0.25">
      <c r="A13" s="2"/>
      <c r="B13" s="2"/>
      <c r="C13" s="2" t="s">
        <v>66</v>
      </c>
      <c r="D13" s="2"/>
      <c r="E13" s="2"/>
      <c r="F13" s="7"/>
    </row>
    <row r="14" spans="1:6" ht="15.75" thickBot="1" x14ac:dyDescent="0.3">
      <c r="A14" s="2"/>
      <c r="B14" s="2"/>
      <c r="C14" s="2"/>
      <c r="D14" s="2" t="s">
        <v>67</v>
      </c>
      <c r="E14" s="2"/>
      <c r="F14" s="8">
        <v>5000</v>
      </c>
    </row>
    <row r="15" spans="1:6" x14ac:dyDescent="0.25">
      <c r="A15" s="2"/>
      <c r="B15" s="2"/>
      <c r="C15" s="2" t="s">
        <v>68</v>
      </c>
      <c r="D15" s="2"/>
      <c r="E15" s="2"/>
      <c r="F15" s="7">
        <f>ROUND(SUM(F13:F14),5)</f>
        <v>5000</v>
      </c>
    </row>
    <row r="16" spans="1:6" x14ac:dyDescent="0.25">
      <c r="A16" s="2"/>
      <c r="B16" s="2"/>
      <c r="C16" s="2" t="s">
        <v>69</v>
      </c>
      <c r="D16" s="2"/>
      <c r="E16" s="2"/>
      <c r="F16" s="7"/>
    </row>
    <row r="17" spans="1:6" x14ac:dyDescent="0.25">
      <c r="A17" s="2"/>
      <c r="B17" s="2"/>
      <c r="C17" s="2"/>
      <c r="D17" s="2" t="s">
        <v>70</v>
      </c>
      <c r="E17" s="2"/>
      <c r="F17" s="7">
        <v>150000</v>
      </c>
    </row>
    <row r="18" spans="1:6" x14ac:dyDescent="0.25">
      <c r="A18" s="2"/>
      <c r="B18" s="2"/>
      <c r="C18" s="2"/>
      <c r="D18" s="2" t="s">
        <v>71</v>
      </c>
      <c r="E18" s="2"/>
      <c r="F18" s="7">
        <v>4760.97</v>
      </c>
    </row>
    <row r="19" spans="1:6" ht="15.75" thickBot="1" x14ac:dyDescent="0.3">
      <c r="A19" s="2"/>
      <c r="B19" s="2"/>
      <c r="C19" s="2"/>
      <c r="D19" s="2" t="s">
        <v>72</v>
      </c>
      <c r="E19" s="2"/>
      <c r="F19" s="7">
        <v>19928.62</v>
      </c>
    </row>
    <row r="20" spans="1:6" ht="15.75" thickBot="1" x14ac:dyDescent="0.3">
      <c r="A20" s="2"/>
      <c r="B20" s="2"/>
      <c r="C20" s="2" t="s">
        <v>73</v>
      </c>
      <c r="D20" s="2"/>
      <c r="E20" s="2"/>
      <c r="F20" s="9">
        <f>ROUND(SUM(F16:F19),5)</f>
        <v>174689.59</v>
      </c>
    </row>
    <row r="21" spans="1:6" x14ac:dyDescent="0.25">
      <c r="A21" s="2"/>
      <c r="B21" s="2" t="s">
        <v>74</v>
      </c>
      <c r="C21" s="2"/>
      <c r="D21" s="2"/>
      <c r="E21" s="2"/>
      <c r="F21" s="7">
        <f>ROUND(F6+F12+F15+F20,5)</f>
        <v>591198.68999999994</v>
      </c>
    </row>
    <row r="22" spans="1:6" x14ac:dyDescent="0.25">
      <c r="A22" s="2"/>
      <c r="B22" s="2" t="s">
        <v>75</v>
      </c>
      <c r="C22" s="2"/>
      <c r="D22" s="2"/>
      <c r="E22" s="2"/>
      <c r="F22" s="7"/>
    </row>
    <row r="23" spans="1:6" x14ac:dyDescent="0.25">
      <c r="A23" s="2"/>
      <c r="B23" s="2"/>
      <c r="C23" s="2" t="s">
        <v>76</v>
      </c>
      <c r="D23" s="2"/>
      <c r="E23" s="2"/>
      <c r="F23" s="7">
        <v>36484.550000000003</v>
      </c>
    </row>
    <row r="24" spans="1:6" x14ac:dyDescent="0.25">
      <c r="A24" s="2"/>
      <c r="B24" s="2"/>
      <c r="C24" s="2" t="s">
        <v>77</v>
      </c>
      <c r="D24" s="2"/>
      <c r="E24" s="2"/>
      <c r="F24" s="7">
        <v>-21961.26</v>
      </c>
    </row>
    <row r="25" spans="1:6" x14ac:dyDescent="0.25">
      <c r="A25" s="2"/>
      <c r="B25" s="2"/>
      <c r="C25" s="2" t="s">
        <v>78</v>
      </c>
      <c r="D25" s="2"/>
      <c r="E25" s="2"/>
      <c r="F25" s="7">
        <v>4252.5200000000004</v>
      </c>
    </row>
    <row r="26" spans="1:6" ht="15.75" thickBot="1" x14ac:dyDescent="0.3">
      <c r="A26" s="2"/>
      <c r="B26" s="2"/>
      <c r="C26" s="2" t="s">
        <v>79</v>
      </c>
      <c r="D26" s="2"/>
      <c r="E26" s="2"/>
      <c r="F26" s="7">
        <v>-1474.26</v>
      </c>
    </row>
    <row r="27" spans="1:6" ht="15.75" thickBot="1" x14ac:dyDescent="0.3">
      <c r="A27" s="2"/>
      <c r="B27" s="2" t="s">
        <v>80</v>
      </c>
      <c r="C27" s="2"/>
      <c r="D27" s="2"/>
      <c r="E27" s="2"/>
      <c r="F27" s="10">
        <f>ROUND(SUM(F22:F26),5)</f>
        <v>17301.55</v>
      </c>
    </row>
    <row r="28" spans="1:6" s="12" customFormat="1" ht="12" thickBot="1" x14ac:dyDescent="0.25">
      <c r="A28" s="2" t="s">
        <v>81</v>
      </c>
      <c r="B28" s="2"/>
      <c r="C28" s="2"/>
      <c r="D28" s="2"/>
      <c r="E28" s="2"/>
      <c r="F28" s="11">
        <f>ROUND(F5+F21+F27,5)</f>
        <v>608500.24</v>
      </c>
    </row>
    <row r="29" spans="1:6" ht="15.75" thickTop="1" x14ac:dyDescent="0.25">
      <c r="A29" s="2" t="s">
        <v>82</v>
      </c>
      <c r="B29" s="2"/>
      <c r="C29" s="2"/>
      <c r="D29" s="2"/>
      <c r="E29" s="2"/>
      <c r="F29" s="7"/>
    </row>
    <row r="30" spans="1:6" x14ac:dyDescent="0.25">
      <c r="A30" s="2"/>
      <c r="B30" s="2" t="s">
        <v>83</v>
      </c>
      <c r="C30" s="2"/>
      <c r="D30" s="2"/>
      <c r="E30" s="2"/>
      <c r="F30" s="7"/>
    </row>
    <row r="31" spans="1:6" x14ac:dyDescent="0.25">
      <c r="A31" s="2"/>
      <c r="B31" s="2"/>
      <c r="C31" s="2" t="s">
        <v>84</v>
      </c>
      <c r="D31" s="2"/>
      <c r="E31" s="2"/>
      <c r="F31" s="7"/>
    </row>
    <row r="32" spans="1:6" x14ac:dyDescent="0.25">
      <c r="A32" s="2"/>
      <c r="B32" s="2"/>
      <c r="C32" s="2"/>
      <c r="D32" s="2" t="s">
        <v>85</v>
      </c>
      <c r="E32" s="2"/>
      <c r="F32" s="7"/>
    </row>
    <row r="33" spans="1:7" ht="15.75" thickBot="1" x14ac:dyDescent="0.3">
      <c r="A33" s="2"/>
      <c r="B33" s="2"/>
      <c r="C33" s="2"/>
      <c r="D33" s="2"/>
      <c r="E33" s="2" t="s">
        <v>86</v>
      </c>
      <c r="F33" s="8">
        <v>48932.21</v>
      </c>
      <c r="G33" t="s">
        <v>141</v>
      </c>
    </row>
    <row r="34" spans="1:7" x14ac:dyDescent="0.25">
      <c r="A34" s="2"/>
      <c r="B34" s="2"/>
      <c r="C34" s="2"/>
      <c r="D34" s="2" t="s">
        <v>87</v>
      </c>
      <c r="E34" s="2"/>
      <c r="F34" s="7">
        <f>ROUND(SUM(F32:F33),5)</f>
        <v>48932.21</v>
      </c>
    </row>
    <row r="35" spans="1:7" x14ac:dyDescent="0.25">
      <c r="A35" s="2"/>
      <c r="B35" s="2"/>
      <c r="C35" s="2"/>
      <c r="D35" s="2" t="s">
        <v>88</v>
      </c>
      <c r="E35" s="2"/>
      <c r="F35" s="7"/>
    </row>
    <row r="36" spans="1:7" x14ac:dyDescent="0.25">
      <c r="A36" s="2"/>
      <c r="B36" s="2"/>
      <c r="C36" s="2"/>
      <c r="D36" s="2"/>
      <c r="E36" s="2" t="s">
        <v>89</v>
      </c>
      <c r="F36" s="7">
        <v>50</v>
      </c>
    </row>
    <row r="37" spans="1:7" x14ac:dyDescent="0.25">
      <c r="A37" s="2"/>
      <c r="B37" s="2"/>
      <c r="C37" s="2"/>
      <c r="D37" s="2"/>
      <c r="E37" s="2" t="s">
        <v>90</v>
      </c>
      <c r="F37" s="7">
        <v>142.82</v>
      </c>
    </row>
    <row r="38" spans="1:7" x14ac:dyDescent="0.25">
      <c r="A38" s="2"/>
      <c r="B38" s="2"/>
      <c r="C38" s="2"/>
      <c r="D38" s="2"/>
      <c r="E38" s="2" t="s">
        <v>91</v>
      </c>
      <c r="F38" s="7">
        <v>-18.41</v>
      </c>
    </row>
    <row r="39" spans="1:7" x14ac:dyDescent="0.25">
      <c r="A39" s="2"/>
      <c r="B39" s="2"/>
      <c r="C39" s="2"/>
      <c r="D39" s="2"/>
      <c r="E39" s="2" t="s">
        <v>92</v>
      </c>
      <c r="F39" s="7">
        <v>1660.3</v>
      </c>
    </row>
    <row r="40" spans="1:7" ht="15.75" thickBot="1" x14ac:dyDescent="0.3">
      <c r="A40" s="2"/>
      <c r="B40" s="2"/>
      <c r="C40" s="2"/>
      <c r="D40" s="2"/>
      <c r="E40" s="2" t="s">
        <v>93</v>
      </c>
      <c r="F40" s="8">
        <v>5477.8</v>
      </c>
    </row>
    <row r="41" spans="1:7" x14ac:dyDescent="0.25">
      <c r="A41" s="2"/>
      <c r="B41" s="2"/>
      <c r="C41" s="2"/>
      <c r="D41" s="2" t="s">
        <v>94</v>
      </c>
      <c r="E41" s="2"/>
      <c r="F41" s="7">
        <f>ROUND(SUM(F35:F40),5)</f>
        <v>7312.51</v>
      </c>
    </row>
    <row r="42" spans="1:7" x14ac:dyDescent="0.25">
      <c r="A42" s="2"/>
      <c r="B42" s="2"/>
      <c r="C42" s="2"/>
      <c r="D42" s="2" t="s">
        <v>95</v>
      </c>
      <c r="E42" s="2"/>
      <c r="F42" s="7"/>
    </row>
    <row r="43" spans="1:7" x14ac:dyDescent="0.25">
      <c r="A43" s="2"/>
      <c r="B43" s="2"/>
      <c r="C43" s="2"/>
      <c r="D43" s="2"/>
      <c r="E43" s="2" t="s">
        <v>96</v>
      </c>
      <c r="F43" s="7">
        <v>26172.43</v>
      </c>
    </row>
    <row r="44" spans="1:7" ht="15.75" thickBot="1" x14ac:dyDescent="0.3">
      <c r="A44" s="2"/>
      <c r="B44" s="2"/>
      <c r="C44" s="2"/>
      <c r="D44" s="2"/>
      <c r="E44" s="2" t="s">
        <v>97</v>
      </c>
      <c r="F44" s="7">
        <v>-10308.950000000001</v>
      </c>
    </row>
    <row r="45" spans="1:7" ht="15.75" thickBot="1" x14ac:dyDescent="0.3">
      <c r="A45" s="2"/>
      <c r="B45" s="2"/>
      <c r="C45" s="2"/>
      <c r="D45" s="2" t="s">
        <v>98</v>
      </c>
      <c r="E45" s="2"/>
      <c r="F45" s="10">
        <f>ROUND(SUM(F42:F44),5)</f>
        <v>15863.48</v>
      </c>
    </row>
    <row r="46" spans="1:7" ht="15.75" thickBot="1" x14ac:dyDescent="0.3">
      <c r="A46" s="2"/>
      <c r="B46" s="2"/>
      <c r="C46" s="2" t="s">
        <v>99</v>
      </c>
      <c r="D46" s="2"/>
      <c r="E46" s="2"/>
      <c r="F46" s="9">
        <f>ROUND(F31+F34+F41+F45,5)</f>
        <v>72108.2</v>
      </c>
    </row>
    <row r="47" spans="1:7" x14ac:dyDescent="0.25">
      <c r="A47" s="2"/>
      <c r="B47" s="2" t="s">
        <v>100</v>
      </c>
      <c r="C47" s="2"/>
      <c r="D47" s="2"/>
      <c r="E47" s="2"/>
      <c r="F47" s="7">
        <f>ROUND(F30+F46,5)</f>
        <v>72108.2</v>
      </c>
    </row>
    <row r="48" spans="1:7" x14ac:dyDescent="0.25">
      <c r="A48" s="2"/>
      <c r="B48" s="2" t="s">
        <v>101</v>
      </c>
      <c r="C48" s="2"/>
      <c r="D48" s="2"/>
      <c r="E48" s="2"/>
      <c r="F48" s="7"/>
    </row>
    <row r="49" spans="1:6" x14ac:dyDescent="0.25">
      <c r="A49" s="2"/>
      <c r="B49" s="2"/>
      <c r="C49" s="2" t="s">
        <v>102</v>
      </c>
      <c r="D49" s="2"/>
      <c r="E49" s="2"/>
      <c r="F49" s="7">
        <v>25000</v>
      </c>
    </row>
    <row r="50" spans="1:6" x14ac:dyDescent="0.25">
      <c r="A50" s="2"/>
      <c r="B50" s="2"/>
      <c r="C50" s="2" t="s">
        <v>103</v>
      </c>
      <c r="D50" s="2"/>
      <c r="E50" s="2"/>
      <c r="F50" s="7">
        <v>321065.26</v>
      </c>
    </row>
    <row r="51" spans="1:6" x14ac:dyDescent="0.25">
      <c r="A51" s="2"/>
      <c r="B51" s="2"/>
      <c r="C51" s="2" t="s">
        <v>104</v>
      </c>
      <c r="D51" s="2"/>
      <c r="E51" s="2"/>
      <c r="F51" s="7">
        <v>3982</v>
      </c>
    </row>
    <row r="52" spans="1:6" ht="15.75" thickBot="1" x14ac:dyDescent="0.3">
      <c r="A52" s="2"/>
      <c r="B52" s="2"/>
      <c r="C52" s="2" t="s">
        <v>53</v>
      </c>
      <c r="D52" s="2"/>
      <c r="E52" s="2"/>
      <c r="F52" s="7">
        <v>186344.78</v>
      </c>
    </row>
    <row r="53" spans="1:6" ht="15.75" thickBot="1" x14ac:dyDescent="0.3">
      <c r="A53" s="2"/>
      <c r="B53" s="2" t="s">
        <v>105</v>
      </c>
      <c r="C53" s="2"/>
      <c r="D53" s="2"/>
      <c r="E53" s="2"/>
      <c r="F53" s="10">
        <f>ROUND(SUM(F48:F52),5)</f>
        <v>536392.04</v>
      </c>
    </row>
    <row r="54" spans="1:6" s="12" customFormat="1" ht="12" thickBot="1" x14ac:dyDescent="0.25">
      <c r="A54" s="2" t="s">
        <v>106</v>
      </c>
      <c r="B54" s="2"/>
      <c r="C54" s="2"/>
      <c r="D54" s="2"/>
      <c r="E54" s="2"/>
      <c r="F54" s="11">
        <f>ROUND(F29+F47+F53,5)</f>
        <v>608500.24</v>
      </c>
    </row>
    <row r="55" spans="1:6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670D-AC6A-48FE-A0F7-377F8F1458F5}">
  <dimension ref="A1:I31"/>
  <sheetViews>
    <sheetView workbookViewId="0">
      <selection activeCell="P26" sqref="P26"/>
    </sheetView>
  </sheetViews>
  <sheetFormatPr defaultRowHeight="15" x14ac:dyDescent="0.25"/>
  <cols>
    <col min="1" max="1" width="3" style="12" customWidth="1"/>
    <col min="2" max="2" width="34.42578125" style="12" customWidth="1"/>
    <col min="3" max="3" width="7.28515625" bestFit="1" customWidth="1"/>
    <col min="4" max="4" width="9" bestFit="1" customWidth="1"/>
    <col min="5" max="5" width="8.140625" bestFit="1" customWidth="1"/>
    <col min="6" max="7" width="6.85546875" bestFit="1" customWidth="1"/>
    <col min="8" max="8" width="13.42578125" bestFit="1" customWidth="1"/>
  </cols>
  <sheetData>
    <row r="1" spans="1:8" ht="15.75" x14ac:dyDescent="0.25">
      <c r="A1" s="30" t="s">
        <v>0</v>
      </c>
      <c r="B1" s="31"/>
      <c r="C1" s="1"/>
      <c r="D1" s="1"/>
      <c r="E1" s="1"/>
      <c r="F1" s="1"/>
      <c r="G1" s="1"/>
      <c r="H1" s="13"/>
    </row>
    <row r="2" spans="1:8" ht="18" x14ac:dyDescent="0.25">
      <c r="A2" s="32" t="s">
        <v>107</v>
      </c>
      <c r="B2" s="31"/>
      <c r="C2" s="1"/>
      <c r="D2" s="1"/>
      <c r="E2" s="1"/>
      <c r="F2" s="1"/>
      <c r="G2" s="1"/>
      <c r="H2" s="33"/>
    </row>
    <row r="3" spans="1:8" x14ac:dyDescent="0.25">
      <c r="A3" s="34" t="s">
        <v>57</v>
      </c>
      <c r="B3" s="31"/>
      <c r="C3" s="1"/>
      <c r="D3" s="1"/>
      <c r="E3" s="1"/>
      <c r="F3" s="1"/>
      <c r="G3" s="1"/>
      <c r="H3" s="13" t="s">
        <v>108</v>
      </c>
    </row>
    <row r="4" spans="1:8" s="16" customFormat="1" ht="15.75" thickBot="1" x14ac:dyDescent="0.3">
      <c r="A4" s="14"/>
      <c r="B4" s="14"/>
      <c r="C4" s="35" t="s">
        <v>109</v>
      </c>
      <c r="D4" s="35" t="s">
        <v>110</v>
      </c>
      <c r="E4" s="35" t="s">
        <v>111</v>
      </c>
      <c r="F4" s="35" t="s">
        <v>112</v>
      </c>
      <c r="G4" s="35" t="s">
        <v>113</v>
      </c>
      <c r="H4" s="35" t="s">
        <v>114</v>
      </c>
    </row>
    <row r="5" spans="1:8" ht="15.75" thickTop="1" x14ac:dyDescent="0.25">
      <c r="A5" s="2"/>
      <c r="B5" s="2" t="s">
        <v>115</v>
      </c>
      <c r="C5" s="19">
        <v>0</v>
      </c>
      <c r="D5" s="19">
        <v>400</v>
      </c>
      <c r="E5" s="19">
        <v>0</v>
      </c>
      <c r="F5" s="19">
        <v>0</v>
      </c>
      <c r="G5" s="19">
        <v>0</v>
      </c>
      <c r="H5" s="19">
        <f>ROUND(SUM(C5:G5),5)</f>
        <v>400</v>
      </c>
    </row>
    <row r="6" spans="1:8" x14ac:dyDescent="0.25">
      <c r="A6" s="2"/>
      <c r="B6" s="2" t="s">
        <v>116</v>
      </c>
      <c r="C6" s="19">
        <v>0</v>
      </c>
      <c r="D6" s="19">
        <v>1200</v>
      </c>
      <c r="E6" s="19">
        <v>400</v>
      </c>
      <c r="F6" s="19">
        <v>0</v>
      </c>
      <c r="G6" s="19">
        <v>0</v>
      </c>
      <c r="H6" s="19">
        <f>ROUND(SUM(C6:G6),5)</f>
        <v>1600</v>
      </c>
    </row>
    <row r="7" spans="1:8" x14ac:dyDescent="0.25">
      <c r="A7" s="2"/>
      <c r="B7" s="2" t="s">
        <v>117</v>
      </c>
      <c r="C7" s="19">
        <v>0</v>
      </c>
      <c r="D7" s="19">
        <v>400</v>
      </c>
      <c r="E7" s="19">
        <v>0</v>
      </c>
      <c r="F7" s="19">
        <v>0</v>
      </c>
      <c r="G7" s="19">
        <v>0</v>
      </c>
      <c r="H7" s="19">
        <f>ROUND(SUM(C7:G7),5)</f>
        <v>400</v>
      </c>
    </row>
    <row r="8" spans="1:8" x14ac:dyDescent="0.25">
      <c r="A8" s="2"/>
      <c r="B8" s="2" t="s">
        <v>118</v>
      </c>
      <c r="C8" s="19">
        <v>0</v>
      </c>
      <c r="D8" s="19">
        <v>400</v>
      </c>
      <c r="E8" s="19">
        <v>0</v>
      </c>
      <c r="F8" s="19">
        <v>0</v>
      </c>
      <c r="G8" s="19">
        <v>0</v>
      </c>
      <c r="H8" s="19">
        <f>ROUND(SUM(C8:G8),5)</f>
        <v>400</v>
      </c>
    </row>
    <row r="9" spans="1:8" x14ac:dyDescent="0.25">
      <c r="A9" s="2"/>
      <c r="B9" s="2" t="s">
        <v>119</v>
      </c>
      <c r="C9" s="19">
        <v>0</v>
      </c>
      <c r="D9" s="19">
        <v>800</v>
      </c>
      <c r="E9" s="19">
        <v>0</v>
      </c>
      <c r="F9" s="19">
        <v>0</v>
      </c>
      <c r="G9" s="19">
        <v>0</v>
      </c>
      <c r="H9" s="19">
        <f>ROUND(SUM(C9:G9),5)</f>
        <v>800</v>
      </c>
    </row>
    <row r="10" spans="1:8" x14ac:dyDescent="0.25">
      <c r="A10" s="2"/>
      <c r="B10" s="2" t="s">
        <v>120</v>
      </c>
      <c r="C10" s="19">
        <v>0</v>
      </c>
      <c r="D10" s="19">
        <v>0</v>
      </c>
      <c r="E10" s="19">
        <v>0</v>
      </c>
      <c r="F10" s="19">
        <v>682.78</v>
      </c>
      <c r="G10" s="19">
        <v>0</v>
      </c>
      <c r="H10" s="19">
        <f>ROUND(SUM(C10:G10),5)</f>
        <v>682.78</v>
      </c>
    </row>
    <row r="11" spans="1:8" x14ac:dyDescent="0.25">
      <c r="A11" s="2"/>
      <c r="B11" s="2" t="s">
        <v>121</v>
      </c>
      <c r="C11" s="19">
        <v>0</v>
      </c>
      <c r="D11" s="19">
        <v>0</v>
      </c>
      <c r="E11" s="19">
        <v>0</v>
      </c>
      <c r="F11" s="19">
        <v>0</v>
      </c>
      <c r="G11" s="19">
        <v>830</v>
      </c>
      <c r="H11" s="19">
        <f>ROUND(SUM(C11:G11),5)</f>
        <v>830</v>
      </c>
    </row>
    <row r="12" spans="1:8" x14ac:dyDescent="0.25">
      <c r="A12" s="2"/>
      <c r="B12" s="2" t="s">
        <v>122</v>
      </c>
      <c r="C12" s="19">
        <v>0</v>
      </c>
      <c r="D12" s="19">
        <v>0</v>
      </c>
      <c r="E12" s="19">
        <v>175</v>
      </c>
      <c r="F12" s="19">
        <v>0</v>
      </c>
      <c r="G12" s="19">
        <v>0</v>
      </c>
      <c r="H12" s="19">
        <f>ROUND(SUM(C12:G12),5)</f>
        <v>175</v>
      </c>
    </row>
    <row r="13" spans="1:8" x14ac:dyDescent="0.25">
      <c r="A13" s="2"/>
      <c r="B13" s="2" t="s">
        <v>123</v>
      </c>
      <c r="C13" s="19">
        <v>0</v>
      </c>
      <c r="D13" s="19">
        <v>400</v>
      </c>
      <c r="E13" s="19">
        <v>0</v>
      </c>
      <c r="F13" s="19">
        <v>0</v>
      </c>
      <c r="G13" s="19">
        <v>0</v>
      </c>
      <c r="H13" s="19">
        <f>ROUND(SUM(C13:G13),5)</f>
        <v>400</v>
      </c>
    </row>
    <row r="14" spans="1:8" x14ac:dyDescent="0.25">
      <c r="A14" s="2"/>
      <c r="B14" s="2" t="s">
        <v>124</v>
      </c>
      <c r="C14" s="19">
        <v>0</v>
      </c>
      <c r="D14" s="19">
        <v>0</v>
      </c>
      <c r="E14" s="19">
        <v>0</v>
      </c>
      <c r="F14" s="19">
        <v>0</v>
      </c>
      <c r="G14" s="19">
        <v>23</v>
      </c>
      <c r="H14" s="19">
        <f>ROUND(SUM(C14:G14),5)</f>
        <v>23</v>
      </c>
    </row>
    <row r="15" spans="1:8" x14ac:dyDescent="0.25">
      <c r="A15" s="2"/>
      <c r="B15" s="2" t="s">
        <v>125</v>
      </c>
      <c r="C15" s="19">
        <v>0</v>
      </c>
      <c r="D15" s="19">
        <v>400</v>
      </c>
      <c r="E15" s="19">
        <v>0</v>
      </c>
      <c r="F15" s="19">
        <v>0</v>
      </c>
      <c r="G15" s="19">
        <v>0</v>
      </c>
      <c r="H15" s="19">
        <f>ROUND(SUM(C15:G15),5)</f>
        <v>400</v>
      </c>
    </row>
    <row r="16" spans="1:8" x14ac:dyDescent="0.25">
      <c r="A16" s="2"/>
      <c r="B16" s="2" t="s">
        <v>126</v>
      </c>
      <c r="C16" s="19">
        <v>0</v>
      </c>
      <c r="D16" s="19">
        <v>800</v>
      </c>
      <c r="E16" s="19">
        <v>0</v>
      </c>
      <c r="F16" s="19">
        <v>0</v>
      </c>
      <c r="G16" s="19">
        <v>0</v>
      </c>
      <c r="H16" s="19">
        <f>ROUND(SUM(C16:G16),5)</f>
        <v>800</v>
      </c>
    </row>
    <row r="17" spans="1:9" x14ac:dyDescent="0.25">
      <c r="A17" s="2"/>
      <c r="B17" s="2" t="s">
        <v>127</v>
      </c>
      <c r="C17" s="19">
        <v>0</v>
      </c>
      <c r="D17" s="19">
        <v>400</v>
      </c>
      <c r="E17" s="19">
        <v>400</v>
      </c>
      <c r="F17" s="19">
        <v>0</v>
      </c>
      <c r="G17" s="19">
        <v>0</v>
      </c>
      <c r="H17" s="19">
        <f>ROUND(SUM(C17:G17),5)</f>
        <v>800</v>
      </c>
    </row>
    <row r="18" spans="1:9" x14ac:dyDescent="0.25">
      <c r="A18" s="2"/>
      <c r="B18" s="2" t="s">
        <v>128</v>
      </c>
      <c r="C18" s="19">
        <v>0</v>
      </c>
      <c r="D18" s="19">
        <v>0</v>
      </c>
      <c r="E18" s="19">
        <v>250</v>
      </c>
      <c r="F18" s="19">
        <v>0</v>
      </c>
      <c r="G18" s="19">
        <v>0</v>
      </c>
      <c r="H18" s="19">
        <f>ROUND(SUM(C18:G18),5)</f>
        <v>250</v>
      </c>
    </row>
    <row r="19" spans="1:9" x14ac:dyDescent="0.25">
      <c r="A19" s="2"/>
      <c r="B19" s="2" t="s">
        <v>129</v>
      </c>
      <c r="C19" s="19">
        <v>0</v>
      </c>
      <c r="D19" s="19">
        <v>0</v>
      </c>
      <c r="E19" s="19">
        <v>490</v>
      </c>
      <c r="F19" s="19">
        <v>0</v>
      </c>
      <c r="G19" s="19">
        <v>0</v>
      </c>
      <c r="H19" s="19">
        <f>ROUND(SUM(C19:G19),5)</f>
        <v>490</v>
      </c>
    </row>
    <row r="20" spans="1:9" x14ac:dyDescent="0.25">
      <c r="A20" s="2"/>
      <c r="B20" s="2" t="s">
        <v>130</v>
      </c>
      <c r="C20" s="19">
        <v>0</v>
      </c>
      <c r="D20" s="19">
        <v>800</v>
      </c>
      <c r="E20" s="19">
        <v>0</v>
      </c>
      <c r="F20" s="19">
        <v>0</v>
      </c>
      <c r="G20" s="19">
        <v>0</v>
      </c>
      <c r="H20" s="19">
        <f>ROUND(SUM(C20:G20),5)</f>
        <v>800</v>
      </c>
    </row>
    <row r="21" spans="1:9" x14ac:dyDescent="0.25">
      <c r="A21" s="2"/>
      <c r="B21" s="2" t="s">
        <v>131</v>
      </c>
      <c r="C21" s="19">
        <v>0</v>
      </c>
      <c r="D21" s="19">
        <v>400</v>
      </c>
      <c r="E21" s="19">
        <v>0</v>
      </c>
      <c r="F21" s="19">
        <v>0</v>
      </c>
      <c r="G21" s="19">
        <v>0</v>
      </c>
      <c r="H21" s="19">
        <f>ROUND(SUM(C21:G21),5)</f>
        <v>400</v>
      </c>
    </row>
    <row r="22" spans="1:9" x14ac:dyDescent="0.25">
      <c r="A22" s="2"/>
      <c r="B22" s="2" t="s">
        <v>132</v>
      </c>
      <c r="C22" s="19">
        <v>0</v>
      </c>
      <c r="D22" s="19">
        <v>361.12</v>
      </c>
      <c r="E22" s="19">
        <v>0</v>
      </c>
      <c r="F22" s="19">
        <v>0</v>
      </c>
      <c r="G22" s="19">
        <v>0</v>
      </c>
      <c r="H22" s="19">
        <f>ROUND(SUM(C22:G22),5)</f>
        <v>361.12</v>
      </c>
    </row>
    <row r="23" spans="1:9" x14ac:dyDescent="0.25">
      <c r="A23" s="2"/>
      <c r="B23" s="2" t="s">
        <v>133</v>
      </c>
      <c r="C23" s="19">
        <v>0</v>
      </c>
      <c r="D23" s="19">
        <v>32860</v>
      </c>
      <c r="E23" s="19">
        <v>0</v>
      </c>
      <c r="F23" s="19">
        <v>0</v>
      </c>
      <c r="G23" s="19">
        <v>0</v>
      </c>
      <c r="H23" s="19">
        <f>ROUND(SUM(C23:G23),5)</f>
        <v>32860</v>
      </c>
      <c r="I23" t="s">
        <v>139</v>
      </c>
    </row>
    <row r="24" spans="1:9" x14ac:dyDescent="0.25">
      <c r="A24" s="2"/>
      <c r="B24" s="2" t="s">
        <v>140</v>
      </c>
      <c r="C24" s="19">
        <v>0</v>
      </c>
      <c r="D24" s="19">
        <v>2000</v>
      </c>
      <c r="E24" s="19">
        <v>0</v>
      </c>
      <c r="F24" s="19">
        <v>0</v>
      </c>
      <c r="G24" s="19">
        <v>0</v>
      </c>
      <c r="H24" s="19">
        <f>ROUND(SUM(C24:G24),5)</f>
        <v>2000</v>
      </c>
    </row>
    <row r="25" spans="1:9" x14ac:dyDescent="0.25">
      <c r="A25" s="2"/>
      <c r="B25" s="2" t="s">
        <v>134</v>
      </c>
      <c r="C25" s="19">
        <v>0</v>
      </c>
      <c r="D25" s="19">
        <v>0</v>
      </c>
      <c r="E25" s="19">
        <v>400</v>
      </c>
      <c r="F25" s="19">
        <v>0</v>
      </c>
      <c r="G25" s="19">
        <v>0</v>
      </c>
      <c r="H25" s="19">
        <f>ROUND(SUM(C25:G25),5)</f>
        <v>400</v>
      </c>
    </row>
    <row r="26" spans="1:9" x14ac:dyDescent="0.25">
      <c r="A26" s="2"/>
      <c r="B26" s="2" t="s">
        <v>135</v>
      </c>
      <c r="C26" s="19">
        <v>0</v>
      </c>
      <c r="D26" s="19">
        <v>1200</v>
      </c>
      <c r="E26" s="19">
        <v>0</v>
      </c>
      <c r="F26" s="19">
        <v>0</v>
      </c>
      <c r="G26" s="19">
        <v>0</v>
      </c>
      <c r="H26" s="19">
        <f>ROUND(SUM(C26:G26),5)</f>
        <v>1200</v>
      </c>
    </row>
    <row r="27" spans="1:9" x14ac:dyDescent="0.25">
      <c r="A27" s="2"/>
      <c r="B27" s="2" t="s">
        <v>136</v>
      </c>
      <c r="C27" s="19">
        <v>0</v>
      </c>
      <c r="D27" s="19">
        <v>1520</v>
      </c>
      <c r="E27" s="19">
        <v>0</v>
      </c>
      <c r="F27" s="19">
        <v>0</v>
      </c>
      <c r="G27" s="19">
        <v>0</v>
      </c>
      <c r="H27" s="19">
        <f>ROUND(SUM(C27:G27),5)</f>
        <v>1520</v>
      </c>
    </row>
    <row r="28" spans="1:9" x14ac:dyDescent="0.25">
      <c r="A28" s="2"/>
      <c r="B28" s="2" t="s">
        <v>137</v>
      </c>
      <c r="C28" s="19">
        <v>0</v>
      </c>
      <c r="D28" s="19">
        <v>400</v>
      </c>
      <c r="E28" s="19">
        <v>400</v>
      </c>
      <c r="F28" s="19">
        <v>0</v>
      </c>
      <c r="G28" s="19">
        <v>0</v>
      </c>
      <c r="H28" s="19">
        <f>ROUND(SUM(C28:G28),5)</f>
        <v>800</v>
      </c>
    </row>
    <row r="29" spans="1:9" ht="15.75" thickBot="1" x14ac:dyDescent="0.3">
      <c r="A29" s="2"/>
      <c r="B29" s="2" t="s">
        <v>138</v>
      </c>
      <c r="C29" s="19">
        <v>0</v>
      </c>
      <c r="D29" s="19">
        <v>0</v>
      </c>
      <c r="E29" s="19">
        <v>0</v>
      </c>
      <c r="F29" s="19">
        <v>0</v>
      </c>
      <c r="G29" s="19">
        <v>140.31</v>
      </c>
      <c r="H29" s="19">
        <f>ROUND(SUM(C29:G29),5)</f>
        <v>140.31</v>
      </c>
    </row>
    <row r="30" spans="1:9" s="12" customFormat="1" ht="12" thickBot="1" x14ac:dyDescent="0.25">
      <c r="A30" s="2" t="s">
        <v>114</v>
      </c>
      <c r="B30" s="2"/>
      <c r="C30" s="20">
        <f>ROUND(SUM(C5:C29),5)</f>
        <v>0</v>
      </c>
      <c r="D30" s="20">
        <f>ROUND(SUM(D5:D29),5)</f>
        <v>44741.120000000003</v>
      </c>
      <c r="E30" s="20">
        <f>ROUND(SUM(E5:E29),5)</f>
        <v>2515</v>
      </c>
      <c r="F30" s="20">
        <f>ROUND(SUM(F5:F29),5)</f>
        <v>682.78</v>
      </c>
      <c r="G30" s="20">
        <f>ROUND(SUM(G5:G29),5)</f>
        <v>993.31</v>
      </c>
      <c r="H30" s="20">
        <f>ROUND(SUM(C30:G30),5)</f>
        <v>48932.21</v>
      </c>
    </row>
    <row r="31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Jun-July and YTD</vt:lpstr>
      <vt:lpstr>Balancesheet</vt:lpstr>
      <vt:lpstr>AP</vt:lpstr>
      <vt:lpstr>'Jun-July and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Mona Soleimani</cp:lastModifiedBy>
  <dcterms:created xsi:type="dcterms:W3CDTF">2025-08-25T18:51:59Z</dcterms:created>
  <dcterms:modified xsi:type="dcterms:W3CDTF">2025-08-25T21:08:46Z</dcterms:modified>
</cp:coreProperties>
</file>