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a\Dropbox\Skills Canada Financial statements\2026 Financials\7-Mar 2026\"/>
    </mc:Choice>
  </mc:AlternateContent>
  <xr:revisionPtr revIDLastSave="0" documentId="13_ncr:1_{650E1A49-EA79-42EB-BDB7-4C6AD5D32654}" xr6:coauthVersionLast="47" xr6:coauthVersionMax="47" xr10:uidLastSave="{00000000-0000-0000-0000-000000000000}"/>
  <bookViews>
    <workbookView xWindow="-120" yWindow="-120" windowWidth="38640" windowHeight="21120" xr2:uid="{7AC3483A-161C-4213-83B0-963151A3840C}"/>
  </bookViews>
  <sheets>
    <sheet name="Mar and YTD P&amp;L" sheetId="1" r:id="rId1"/>
    <sheet name="Mar Balance sheet" sheetId="2" r:id="rId2"/>
    <sheet name="AP" sheetId="3" r:id="rId3"/>
  </sheets>
  <definedNames>
    <definedName name="_xlnm.Print_Titles" localSheetId="0">'Mar and YTD P&amp;L'!$A:$E,'Mar and YTD P&amp;L'!$4:$5</definedName>
    <definedName name="QB_BASIS_4" localSheetId="0" hidden="1">'Mar and YTD P&amp;L'!$L$3</definedName>
    <definedName name="QB_COLUMN_59200" localSheetId="0" hidden="1">'Mar and YTD P&amp;L'!$F$5</definedName>
    <definedName name="QB_COLUMN_62230" localSheetId="0" hidden="1">'Mar and YTD P&amp;L'!$I$5</definedName>
    <definedName name="QB_COLUMN_63620" localSheetId="0" hidden="1">'Mar and YTD P&amp;L'!$H$5</definedName>
    <definedName name="QB_COLUMN_63650" localSheetId="0" hidden="1">'Mar and YTD P&amp;L'!$K$5</definedName>
    <definedName name="QB_COLUMN_76210" localSheetId="0" hidden="1">'Mar and YTD P&amp;L'!$G$5</definedName>
    <definedName name="QB_COLUMN_76240" localSheetId="0" hidden="1">'Mar and YTD P&amp;L'!$J$5</definedName>
    <definedName name="QB_COLUMN_76260" localSheetId="0" hidden="1">'Mar and YTD P&amp;L'!$L$5</definedName>
    <definedName name="QB_COMPANY_0" localSheetId="0" hidden="1">'Mar and YTD P&amp;L'!$A$1</definedName>
    <definedName name="QB_DATA_0" localSheetId="0" hidden="1">'Mar and YTD P&amp;L'!$8:$8,'Mar and YTD P&amp;L'!$9:$9,'Mar and YTD P&amp;L'!#REF!,'Mar and YTD P&amp;L'!$10:$10,'Mar and YTD P&amp;L'!$11:$11,'Mar and YTD P&amp;L'!$12:$12,'Mar and YTD P&amp;L'!$13:$13,'Mar and YTD P&amp;L'!$14:$14,'Mar and YTD P&amp;L'!$15:$15,'Mar and YTD P&amp;L'!$18:$18,'Mar and YTD P&amp;L'!$19:$19,'Mar and YTD P&amp;L'!$20:$20,'Mar and YTD P&amp;L'!$21:$21,'Mar and YTD P&amp;L'!$22:$22,'Mar and YTD P&amp;L'!$26:$26,'Mar and YTD P&amp;L'!$27:$27</definedName>
    <definedName name="QB_DATA_1" localSheetId="0" hidden="1">'Mar and YTD P&amp;L'!$28:$28,'Mar and YTD P&amp;L'!$29:$29,'Mar and YTD P&amp;L'!$30:$30,'Mar and YTD P&amp;L'!$31:$31,'Mar and YTD P&amp;L'!$32:$32,'Mar and YTD P&amp;L'!$33:$33,'Mar and YTD P&amp;L'!$34:$34,'Mar and YTD P&amp;L'!$35:$35,'Mar and YTD P&amp;L'!$36:$36,'Mar and YTD P&amp;L'!$37:$37,'Mar and YTD P&amp;L'!$38:$38,'Mar and YTD P&amp;L'!$39:$39,'Mar and YTD P&amp;L'!$40:$40,'Mar and YTD P&amp;L'!$41:$41,'Mar and YTD P&amp;L'!$42:$42,'Mar and YTD P&amp;L'!$43:$43</definedName>
    <definedName name="QB_DATA_2" localSheetId="0" hidden="1">'Mar and YTD P&amp;L'!$44:$44,'Mar and YTD P&amp;L'!$45:$45,'Mar and YTD P&amp;L'!$46:$46</definedName>
    <definedName name="QB_DATE_1" localSheetId="0" hidden="1">'Mar and YTD P&amp;L'!$L$2</definedName>
    <definedName name="QB_FORMULA_0" localSheetId="0" hidden="1">'Mar and YTD P&amp;L'!$K$8,'Mar and YTD P&amp;L'!$H$9,'Mar and YTD P&amp;L'!$K$9,'Mar and YTD P&amp;L'!#REF!,'Mar and YTD P&amp;L'!#REF!,'Mar and YTD P&amp;L'!$H$10,'Mar and YTD P&amp;L'!$K$10,'Mar and YTD P&amp;L'!$H$11,'Mar and YTD P&amp;L'!$K$11,'Mar and YTD P&amp;L'!$H$12,'Mar and YTD P&amp;L'!$K$12,'Mar and YTD P&amp;L'!$H$13,'Mar and YTD P&amp;L'!$K$13,'Mar and YTD P&amp;L'!$H$14,'Mar and YTD P&amp;L'!$K$14,'Mar and YTD P&amp;L'!$H$15</definedName>
    <definedName name="QB_FORMULA_1" localSheetId="0" hidden="1">'Mar and YTD P&amp;L'!$K$15,'Mar and YTD P&amp;L'!$F$16,'Mar and YTD P&amp;L'!$G$16,'Mar and YTD P&amp;L'!$H$16,'Mar and YTD P&amp;L'!$I$16,'Mar and YTD P&amp;L'!$J$16,'Mar and YTD P&amp;L'!$K$16,'Mar and YTD P&amp;L'!$L$16,'Mar and YTD P&amp;L'!$H$18,'Mar and YTD P&amp;L'!$K$18,'Mar and YTD P&amp;L'!$H$19,'Mar and YTD P&amp;L'!$K$19,'Mar and YTD P&amp;L'!$H$20,'Mar and YTD P&amp;L'!$K$20,'Mar and YTD P&amp;L'!$H$21,'Mar and YTD P&amp;L'!$K$21</definedName>
    <definedName name="QB_FORMULA_2" localSheetId="0" hidden="1">'Mar and YTD P&amp;L'!$H$22,'Mar and YTD P&amp;L'!$K$22,'Mar and YTD P&amp;L'!$F$23,'Mar and YTD P&amp;L'!$G$23,'Mar and YTD P&amp;L'!$H$23,'Mar and YTD P&amp;L'!$I$23,'Mar and YTD P&amp;L'!$J$23,'Mar and YTD P&amp;L'!$K$23,'Mar and YTD P&amp;L'!$L$23,'Mar and YTD P&amp;L'!$F$24,'Mar and YTD P&amp;L'!$G$24,'Mar and YTD P&amp;L'!$H$24,'Mar and YTD P&amp;L'!$I$24,'Mar and YTD P&amp;L'!$J$24,'Mar and YTD P&amp;L'!$K$24,'Mar and YTD P&amp;L'!$L$24</definedName>
    <definedName name="QB_FORMULA_3" localSheetId="0" hidden="1">'Mar and YTD P&amp;L'!$H$26,'Mar and YTD P&amp;L'!$K$26,'Mar and YTD P&amp;L'!$H$27,'Mar and YTD P&amp;L'!$K$27,'Mar and YTD P&amp;L'!$H$28,'Mar and YTD P&amp;L'!$K$28,'Mar and YTD P&amp;L'!$H$29,'Mar and YTD P&amp;L'!$K$29,'Mar and YTD P&amp;L'!$H$30,'Mar and YTD P&amp;L'!$K$30,'Mar and YTD P&amp;L'!$H$31,'Mar and YTD P&amp;L'!$K$31,'Mar and YTD P&amp;L'!$H$32,'Mar and YTD P&amp;L'!$K$32,'Mar and YTD P&amp;L'!$H$33,'Mar and YTD P&amp;L'!$K$33</definedName>
    <definedName name="QB_FORMULA_4" localSheetId="0" hidden="1">'Mar and YTD P&amp;L'!$H$34,'Mar and YTD P&amp;L'!$K$34,'Mar and YTD P&amp;L'!$H$35,'Mar and YTD P&amp;L'!$K$35,'Mar and YTD P&amp;L'!$H$36,'Mar and YTD P&amp;L'!$K$36,'Mar and YTD P&amp;L'!$H$37,'Mar and YTD P&amp;L'!$K$37,'Mar and YTD P&amp;L'!$H$38,'Mar and YTD P&amp;L'!$K$38,'Mar and YTD P&amp;L'!$H$39,'Mar and YTD P&amp;L'!$K$39,'Mar and YTD P&amp;L'!$H$40,'Mar and YTD P&amp;L'!$K$40,'Mar and YTD P&amp;L'!$H$41,'Mar and YTD P&amp;L'!$K$41</definedName>
    <definedName name="QB_FORMULA_5" localSheetId="0" hidden="1">'Mar and YTD P&amp;L'!$H$42,'Mar and YTD P&amp;L'!$K$42,'Mar and YTD P&amp;L'!$H$43,'Mar and YTD P&amp;L'!$K$43,'Mar and YTD P&amp;L'!$H$44,'Mar and YTD P&amp;L'!$K$44,'Mar and YTD P&amp;L'!$H$45,'Mar and YTD P&amp;L'!$K$45,'Mar and YTD P&amp;L'!$H$46,'Mar and YTD P&amp;L'!$K$46,'Mar and YTD P&amp;L'!$F$47,'Mar and YTD P&amp;L'!$G$47,'Mar and YTD P&amp;L'!$H$47,'Mar and YTD P&amp;L'!$I$47,'Mar and YTD P&amp;L'!$J$47,'Mar and YTD P&amp;L'!$K$47</definedName>
    <definedName name="QB_FORMULA_6" localSheetId="0" hidden="1">'Mar and YTD P&amp;L'!$L$47,'Mar and YTD P&amp;L'!$F$48,'Mar and YTD P&amp;L'!$G$48,'Mar and YTD P&amp;L'!$H$48,'Mar and YTD P&amp;L'!$I$48,'Mar and YTD P&amp;L'!$J$48,'Mar and YTD P&amp;L'!$K$48,'Mar and YTD P&amp;L'!$L$48,'Mar and YTD P&amp;L'!$F$49,'Mar and YTD P&amp;L'!$G$49,'Mar and YTD P&amp;L'!$H$49,'Mar and YTD P&amp;L'!$I$49,'Mar and YTD P&amp;L'!$J$49,'Mar and YTD P&amp;L'!$K$49,'Mar and YTD P&amp;L'!$L$49</definedName>
    <definedName name="QB_ROW_106240" localSheetId="0" hidden="1">'Mar and YTD P&amp;L'!$E$9</definedName>
    <definedName name="QB_ROW_109240" localSheetId="0" hidden="1">'Mar and YTD P&amp;L'!#REF!</definedName>
    <definedName name="QB_ROW_112240" localSheetId="0" hidden="1">'Mar and YTD P&amp;L'!$E$10</definedName>
    <definedName name="QB_ROW_122240" localSheetId="0" hidden="1">'Mar and YTD P&amp;L'!$E$41</definedName>
    <definedName name="QB_ROW_123240" localSheetId="0" hidden="1">'Mar and YTD P&amp;L'!$E$46</definedName>
    <definedName name="QB_ROW_124240" localSheetId="0" hidden="1">'Mar and YTD P&amp;L'!$E$44</definedName>
    <definedName name="QB_ROW_127240" localSheetId="0" hidden="1">'Mar and YTD P&amp;L'!$E$39</definedName>
    <definedName name="QB_ROW_132240" localSheetId="0" hidden="1">'Mar and YTD P&amp;L'!$E$28</definedName>
    <definedName name="QB_ROW_135240" localSheetId="0" hidden="1">'Mar and YTD P&amp;L'!$E$29</definedName>
    <definedName name="QB_ROW_136240" localSheetId="0" hidden="1">'Mar and YTD P&amp;L'!$E$32</definedName>
    <definedName name="QB_ROW_157340" localSheetId="0" hidden="1">'Mar and YTD P&amp;L'!$E$20</definedName>
    <definedName name="QB_ROW_161240" localSheetId="0" hidden="1">'Mar and YTD P&amp;L'!$E$21</definedName>
    <definedName name="QB_ROW_163240" localSheetId="0" hidden="1">'Mar and YTD P&amp;L'!$E$22</definedName>
    <definedName name="QB_ROW_170240" localSheetId="0" hidden="1">'Mar and YTD P&amp;L'!$E$30</definedName>
    <definedName name="QB_ROW_18301" localSheetId="0" hidden="1">'Mar and YTD P&amp;L'!$A$49</definedName>
    <definedName name="QB_ROW_19011" localSheetId="0" hidden="1">'Mar and YTD P&amp;L'!$B$6</definedName>
    <definedName name="QB_ROW_19311" localSheetId="0" hidden="1">'Mar and YTD P&amp;L'!$B$48</definedName>
    <definedName name="QB_ROW_20031" localSheetId="0" hidden="1">'Mar and YTD P&amp;L'!$D$7</definedName>
    <definedName name="QB_ROW_20331" localSheetId="0" hidden="1">'Mar and YTD P&amp;L'!$D$16</definedName>
    <definedName name="QB_ROW_21031" localSheetId="0" hidden="1">'Mar and YTD P&amp;L'!$D$25</definedName>
    <definedName name="QB_ROW_21331" localSheetId="0" hidden="1">'Mar and YTD P&amp;L'!$D$47</definedName>
    <definedName name="QB_ROW_25340" localSheetId="0" hidden="1">'Mar and YTD P&amp;L'!$E$37</definedName>
    <definedName name="QB_ROW_266240" localSheetId="0" hidden="1">'Mar and YTD P&amp;L'!$E$31</definedName>
    <definedName name="QB_ROW_267240" localSheetId="0" hidden="1">'Mar and YTD P&amp;L'!$E$33</definedName>
    <definedName name="QB_ROW_268240" localSheetId="0" hidden="1">'Mar and YTD P&amp;L'!$E$45</definedName>
    <definedName name="QB_ROW_273240" localSheetId="0" hidden="1">'Mar and YTD P&amp;L'!$E$43</definedName>
    <definedName name="QB_ROW_279240" localSheetId="0" hidden="1">'Mar and YTD P&amp;L'!$E$40</definedName>
    <definedName name="QB_ROW_293240" localSheetId="0" hidden="1">'Mar and YTD P&amp;L'!$E$42</definedName>
    <definedName name="QB_ROW_299240" localSheetId="0" hidden="1">'Mar and YTD P&amp;L'!$E$18</definedName>
    <definedName name="QB_ROW_301240" localSheetId="0" hidden="1">'Mar and YTD P&amp;L'!$E$19</definedName>
    <definedName name="QB_ROW_30240" localSheetId="0" hidden="1">'Mar and YTD P&amp;L'!$E$11</definedName>
    <definedName name="QB_ROW_31240" localSheetId="0" hidden="1">'Mar and YTD P&amp;L'!$E$14</definedName>
    <definedName name="QB_ROW_314240" localSheetId="0" hidden="1">'Mar and YTD P&amp;L'!$E$8</definedName>
    <definedName name="QB_ROW_32240" localSheetId="0" hidden="1">'Mar and YTD P&amp;L'!$E$12</definedName>
    <definedName name="QB_ROW_328240" localSheetId="0" hidden="1">'Mar and YTD P&amp;L'!$E$27</definedName>
    <definedName name="QB_ROW_329240" localSheetId="0" hidden="1">'Mar and YTD P&amp;L'!$E$26</definedName>
    <definedName name="QB_ROW_59240" localSheetId="0" hidden="1">'Mar and YTD P&amp;L'!$E$35</definedName>
    <definedName name="QB_ROW_60240" localSheetId="0" hidden="1">'Mar and YTD P&amp;L'!$E$36</definedName>
    <definedName name="QB_ROW_61240" localSheetId="0" hidden="1">'Mar and YTD P&amp;L'!$E$34</definedName>
    <definedName name="QB_ROW_62240" localSheetId="0" hidden="1">'Mar and YTD P&amp;L'!$E$38</definedName>
    <definedName name="QB_ROW_69240" localSheetId="0" hidden="1">'Mar and YTD P&amp;L'!$E$13</definedName>
    <definedName name="QB_ROW_73240" localSheetId="0" hidden="1">'Mar and YTD P&amp;L'!$E$15</definedName>
    <definedName name="QB_ROW_86321" localSheetId="0" hidden="1">'Mar and YTD P&amp;L'!$C$24</definedName>
    <definedName name="QB_ROW_87031" localSheetId="0" hidden="1">'Mar and YTD P&amp;L'!$D$17</definedName>
    <definedName name="QB_ROW_87331" localSheetId="0" hidden="1">'Mar and YTD P&amp;L'!$D$23</definedName>
    <definedName name="QB_SUBTITLE_3" localSheetId="0" hidden="1">'Mar and YTD P&amp;L'!$A$3</definedName>
    <definedName name="QB_TIME_5" localSheetId="0" hidden="1">'Mar and YTD P&amp;L'!$L$1</definedName>
    <definedName name="QB_TITLE_2" localSheetId="0" hidden="1">'Mar and YTD P&amp;L'!$A$2</definedName>
    <definedName name="QBCANSUPPORTUPDATE" localSheetId="0">TRUE</definedName>
    <definedName name="QBCOMPANYFILENAME" localSheetId="0">"C:\Users\Public\Documents\Intuit\QuickBooks\Company Files\Skills  Canada BC YE Aug 31  2026.QBW"</definedName>
    <definedName name="QBENDDATE" localSheetId="0">20260331</definedName>
    <definedName name="QBHEADERSONSCREEN" localSheetId="0">TRUE</definedName>
    <definedName name="QBMETADATASIZE" localSheetId="0">5971</definedName>
    <definedName name="QBPRESERVECOLOR" localSheetId="0">TRUE</definedName>
    <definedName name="QBPRESERVEFONT" localSheetId="0">TRUE</definedName>
    <definedName name="QBPRESERVEROWHEIGHT" localSheetId="0">TRUE</definedName>
    <definedName name="QBPRESERVESPACE" localSheetId="0">FALSE</definedName>
    <definedName name="QBREPORTCOLAXIS" localSheetId="0">0</definedName>
    <definedName name="QBREPORTCOMPANYID" localSheetId="0">"59a6c43d7db64ef6903534fae1175bcc"</definedName>
    <definedName name="QBREPORTCOMPARECOL_ANNUALBUDGET" localSheetId="0">TRUE</definedName>
    <definedName name="QBREPORTCOMPARECOL_AVGCOGS" localSheetId="0">FALSE</definedName>
    <definedName name="QBREPORTCOMPARECOL_AVGPRICE" localSheetId="0">FALSE</definedName>
    <definedName name="QBREPORTCOMPARECOL_BUDDIFF" localSheetId="0">TRUE</definedName>
    <definedName name="QBREPORTCOMPARECOL_BUDGET" localSheetId="0">TRUE</definedName>
    <definedName name="QBREPORTCOMPARECOL_BUDPCT" localSheetId="0">FALSE</definedName>
    <definedName name="QBREPORTCOMPARECOL_COGS" localSheetId="0">FALSE</definedName>
    <definedName name="QBREPORTCOMPARECOL_EXCLUDEAMOUNT" localSheetId="0">FALSE</definedName>
    <definedName name="QBREPORTCOMPARECOL_EXCLUDECURPERIOD" localSheetId="0">FALSE</definedName>
    <definedName name="QBREPORTCOMPARECOL_FORECAST" localSheetId="0">FALSE</definedName>
    <definedName name="QBREPORTCOMPARECOL_GROSSMARGIN" localSheetId="0">FALSE</definedName>
    <definedName name="QBREPORTCOMPARECOL_GROSSMARGINPCT" localSheetId="0">FALSE</definedName>
    <definedName name="QBREPORTCOMPARECOL_HOURS" localSheetId="0">FALSE</definedName>
    <definedName name="QBREPORTCOMPARECOL_PCTCOL" localSheetId="0">FALSE</definedName>
    <definedName name="QBREPORTCOMPARECOL_PCTEXPENSE" localSheetId="0">FALSE</definedName>
    <definedName name="QBREPORTCOMPARECOL_PCTINCOME" localSheetId="0">FALSE</definedName>
    <definedName name="QBREPORTCOMPARECOL_PCTOFSALES" localSheetId="0">FALSE</definedName>
    <definedName name="QBREPORTCOMPARECOL_PCTROW" localSheetId="0">FALSE</definedName>
    <definedName name="QBREPORTCOMPARECOL_PPDIFF" localSheetId="0">FALSE</definedName>
    <definedName name="QBREPORTCOMPARECOL_PPPCT" localSheetId="0">FALSE</definedName>
    <definedName name="QBREPORTCOMPARECOL_PREVPERIOD" localSheetId="0">FALSE</definedName>
    <definedName name="QBREPORTCOMPARECOL_PREVYEAR" localSheetId="0">FALSE</definedName>
    <definedName name="QBREPORTCOMPARECOL_PYDIFF" localSheetId="0">FALSE</definedName>
    <definedName name="QBREPORTCOMPARECOL_PYPCT" localSheetId="0">FALSE</definedName>
    <definedName name="QBREPORTCOMPARECOL_QTY" localSheetId="0">FALSE</definedName>
    <definedName name="QBREPORTCOMPARECOL_RATE" localSheetId="0">FALSE</definedName>
    <definedName name="QBREPORTCOMPARECOL_TRIPBILLEDMILES" localSheetId="0">FALSE</definedName>
    <definedName name="QBREPORTCOMPARECOL_TRIPBILLINGAMOUNT" localSheetId="0">FALSE</definedName>
    <definedName name="QBREPORTCOMPARECOL_TRIPMILES" localSheetId="0">FALSE</definedName>
    <definedName name="QBREPORTCOMPARECOL_TRIPNOTBILLABLEMILES" localSheetId="0">FALSE</definedName>
    <definedName name="QBREPORTCOMPARECOL_TRIPTAXDEDUCTIBLEAMOUNT" localSheetId="0">FALSE</definedName>
    <definedName name="QBREPORTCOMPARECOL_TRIPUNBILLEDMILES" localSheetId="0">FALSE</definedName>
    <definedName name="QBREPORTCOMPARECOL_YTD" localSheetId="0">TRUE</definedName>
    <definedName name="QBREPORTCOMPARECOL_YTDBUDGET" localSheetId="0">TRUE</definedName>
    <definedName name="QBREPORTCOMPARECOL_YTDPCT" localSheetId="0">FALSE</definedName>
    <definedName name="QBREPORTROWAXIS" localSheetId="0">11</definedName>
    <definedName name="QBREPORTSUBCOLAXIS" localSheetId="0">24</definedName>
    <definedName name="QBREPORTTYPE" localSheetId="0">273</definedName>
    <definedName name="QBROWHEADERS" localSheetId="0">5</definedName>
    <definedName name="QBSTARTDATE" localSheetId="0">20260301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8" i="3" l="1"/>
  <c r="F18" i="3"/>
  <c r="E18" i="3"/>
  <c r="D18" i="3"/>
  <c r="C18" i="3"/>
  <c r="H18" i="3" s="1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F55" i="2"/>
  <c r="F47" i="2"/>
  <c r="F43" i="2"/>
  <c r="F37" i="2"/>
  <c r="F48" i="2" s="1"/>
  <c r="F49" i="2" s="1"/>
  <c r="F56" i="2" s="1"/>
  <c r="F30" i="2"/>
  <c r="F23" i="2"/>
  <c r="F17" i="2"/>
  <c r="F12" i="2"/>
  <c r="F24" i="2" s="1"/>
  <c r="F31" i="2" s="1"/>
  <c r="L47" i="1"/>
  <c r="J47" i="1"/>
  <c r="I47" i="1"/>
  <c r="K47" i="1" s="1"/>
  <c r="G47" i="1"/>
  <c r="H47" i="1" s="1"/>
  <c r="F47" i="1"/>
  <c r="K46" i="1"/>
  <c r="H46" i="1"/>
  <c r="K45" i="1"/>
  <c r="H45" i="1"/>
  <c r="K44" i="1"/>
  <c r="H44" i="1"/>
  <c r="K43" i="1"/>
  <c r="H43" i="1"/>
  <c r="K42" i="1"/>
  <c r="H42" i="1"/>
  <c r="K41" i="1"/>
  <c r="H41" i="1"/>
  <c r="K40" i="1"/>
  <c r="H40" i="1"/>
  <c r="K39" i="1"/>
  <c r="H39" i="1"/>
  <c r="K38" i="1"/>
  <c r="H38" i="1"/>
  <c r="K37" i="1"/>
  <c r="H37" i="1"/>
  <c r="K36" i="1"/>
  <c r="H36" i="1"/>
  <c r="K35" i="1"/>
  <c r="H35" i="1"/>
  <c r="K34" i="1"/>
  <c r="H34" i="1"/>
  <c r="K33" i="1"/>
  <c r="H33" i="1"/>
  <c r="K32" i="1"/>
  <c r="H32" i="1"/>
  <c r="K31" i="1"/>
  <c r="H31" i="1"/>
  <c r="K30" i="1"/>
  <c r="H30" i="1"/>
  <c r="K29" i="1"/>
  <c r="H29" i="1"/>
  <c r="K28" i="1"/>
  <c r="H28" i="1"/>
  <c r="K27" i="1"/>
  <c r="H27" i="1"/>
  <c r="K26" i="1"/>
  <c r="H26" i="1"/>
  <c r="L23" i="1"/>
  <c r="J23" i="1"/>
  <c r="I23" i="1"/>
  <c r="K23" i="1" s="1"/>
  <c r="G23" i="1"/>
  <c r="F23" i="1"/>
  <c r="H23" i="1" s="1"/>
  <c r="K22" i="1"/>
  <c r="H22" i="1"/>
  <c r="K21" i="1"/>
  <c r="H21" i="1"/>
  <c r="K20" i="1"/>
  <c r="H20" i="1"/>
  <c r="K19" i="1"/>
  <c r="H19" i="1"/>
  <c r="K18" i="1"/>
  <c r="H18" i="1"/>
  <c r="L16" i="1"/>
  <c r="J16" i="1"/>
  <c r="I16" i="1"/>
  <c r="I24" i="1" s="1"/>
  <c r="I48" i="1" s="1"/>
  <c r="I49" i="1" s="1"/>
  <c r="G16" i="1"/>
  <c r="G24" i="1" s="1"/>
  <c r="G48" i="1" s="1"/>
  <c r="G49" i="1" s="1"/>
  <c r="F16" i="1"/>
  <c r="F24" i="1" s="1"/>
  <c r="K15" i="1"/>
  <c r="H15" i="1"/>
  <c r="K14" i="1"/>
  <c r="H14" i="1"/>
  <c r="K13" i="1"/>
  <c r="H13" i="1"/>
  <c r="K12" i="1"/>
  <c r="H12" i="1"/>
  <c r="K11" i="1"/>
  <c r="H11" i="1"/>
  <c r="K10" i="1"/>
  <c r="H10" i="1"/>
  <c r="K9" i="1"/>
  <c r="H9" i="1"/>
  <c r="K8" i="1"/>
  <c r="H24" i="1" l="1"/>
  <c r="F48" i="1"/>
  <c r="H16" i="1"/>
  <c r="J24" i="1"/>
  <c r="L24" i="1"/>
  <c r="L48" i="1" s="1"/>
  <c r="L49" i="1" s="1"/>
  <c r="K24" i="1"/>
  <c r="J48" i="1"/>
  <c r="K16" i="1"/>
  <c r="H48" i="1" l="1"/>
  <c r="F49" i="1"/>
  <c r="H49" i="1" s="1"/>
  <c r="J49" i="1"/>
  <c r="K49" i="1" s="1"/>
  <c r="K48" i="1"/>
</calcChain>
</file>

<file path=xl/sharedStrings.xml><?xml version="1.0" encoding="utf-8"?>
<sst xmlns="http://schemas.openxmlformats.org/spreadsheetml/2006/main" count="136" uniqueCount="129">
  <si>
    <t>Skills Canada BC</t>
  </si>
  <si>
    <t>Profit &amp; Loss Budget Performance</t>
  </si>
  <si>
    <t>Accrual Basis</t>
  </si>
  <si>
    <t>March 2026</t>
  </si>
  <si>
    <t>Mar 26</t>
  </si>
  <si>
    <t>Budget</t>
  </si>
  <si>
    <t>$ Over Budget</t>
  </si>
  <si>
    <t>Sep '25 - Mar 26</t>
  </si>
  <si>
    <t>YTD Budget</t>
  </si>
  <si>
    <t>Annual Budget</t>
  </si>
  <si>
    <t>Ordinary Income/Expense</t>
  </si>
  <si>
    <t>Income</t>
  </si>
  <si>
    <t>42032 · Skilled Trades BC</t>
  </si>
  <si>
    <t>42020 · Skills/Compétences Canada Corp</t>
  </si>
  <si>
    <t>43000 · Sponsorships</t>
  </si>
  <si>
    <t>43100 · Registration Fees</t>
  </si>
  <si>
    <t>43200 · National Registration Fees</t>
  </si>
  <si>
    <t>46400 · InSPIRE Funding</t>
  </si>
  <si>
    <t>47000 · Membership Fees</t>
  </si>
  <si>
    <t>47200 · Interest Revenue</t>
  </si>
  <si>
    <t>Total Income</t>
  </si>
  <si>
    <t>Cost of Goods Sold</t>
  </si>
  <si>
    <t>51000 · Regional Competitions</t>
  </si>
  <si>
    <t>52000 · Provincial Competitions</t>
  </si>
  <si>
    <t>53000 · National Competitions</t>
  </si>
  <si>
    <t>54000 · World Skills Competition</t>
  </si>
  <si>
    <t>55000 · InSPIRE Program</t>
  </si>
  <si>
    <t>Total COGS</t>
  </si>
  <si>
    <t>Gross Profit</t>
  </si>
  <si>
    <t>Expense</t>
  </si>
  <si>
    <t>62500 · Rent and storage</t>
  </si>
  <si>
    <t>66600 · Sick pay</t>
  </si>
  <si>
    <t>61100 · AGM &amp; Board Expenses</t>
  </si>
  <si>
    <t>61200 · Communications &amp; Marketing</t>
  </si>
  <si>
    <t>61400 · Insurance</t>
  </si>
  <si>
    <t>61500 · Interest &amp; Bank Charges</t>
  </si>
  <si>
    <t>61600 · IT, Website &amp; Administration</t>
  </si>
  <si>
    <t>61700 · Memberships &amp; Licences</t>
  </si>
  <si>
    <t>61800 · Office Supplies &amp; Equipment</t>
  </si>
  <si>
    <t>61900 · Postage, Shipping &amp; Delivery</t>
  </si>
  <si>
    <t>62000 · Printing and Copying</t>
  </si>
  <si>
    <t>62100 · Professional Fees</t>
  </si>
  <si>
    <t>62200 · Telecommunications</t>
  </si>
  <si>
    <t>62400 · Travel and Meetings</t>
  </si>
  <si>
    <t>65000 · Amortization</t>
  </si>
  <si>
    <t>66000 · Staff Salaries</t>
  </si>
  <si>
    <t>66100 · Vacation</t>
  </si>
  <si>
    <t>66200 · MERCs</t>
  </si>
  <si>
    <t>66300 · Employee Benefits</t>
  </si>
  <si>
    <t>66400 · Staff Training &amp; Development</t>
  </si>
  <si>
    <t>66500 · Payroll Administration Fees</t>
  </si>
  <si>
    <t>Total Expense</t>
  </si>
  <si>
    <t>Net Ordinary Income</t>
  </si>
  <si>
    <t>Net Income</t>
  </si>
  <si>
    <t>Balance Sheet</t>
  </si>
  <si>
    <t>As of March 31, 2026</t>
  </si>
  <si>
    <t>Mar 31, 26</t>
  </si>
  <si>
    <t>ASSETS</t>
  </si>
  <si>
    <t>Current Assets</t>
  </si>
  <si>
    <t>Chequing/Savings</t>
  </si>
  <si>
    <t>10100 · RBC chequing</t>
  </si>
  <si>
    <t>10250 · Paypal Account</t>
  </si>
  <si>
    <t>10600 · Chequing Com Savings Cred</t>
  </si>
  <si>
    <t>10630 · Shares - Credit Union</t>
  </si>
  <si>
    <t>Total Chequing/Savings</t>
  </si>
  <si>
    <t>Accounts Receivable</t>
  </si>
  <si>
    <t>11200 · Sponsorships Receivable</t>
  </si>
  <si>
    <t>11400 · Grants Receivable</t>
  </si>
  <si>
    <t>11500 · GST Rebate Receivable</t>
  </si>
  <si>
    <t>Total Accounts Receivable</t>
  </si>
  <si>
    <t>Other Current Assets</t>
  </si>
  <si>
    <t>11050 · GIC-RBC</t>
  </si>
  <si>
    <t>12500 · Interest receivable</t>
  </si>
  <si>
    <t>12000 · Undeposited Funds</t>
  </si>
  <si>
    <t>13000 · Prepaid Expenses</t>
  </si>
  <si>
    <t>Total Other Current Assets</t>
  </si>
  <si>
    <t>Total Current Assets</t>
  </si>
  <si>
    <t>Fixed Assets</t>
  </si>
  <si>
    <t>15000 · Furniture and Equipment</t>
  </si>
  <si>
    <t>15001 · Accum Depr - Furn and Equip</t>
  </si>
  <si>
    <t>15600 · Computer Eqpt</t>
  </si>
  <si>
    <t>15601 · Accum Depr -Computer Eqpt</t>
  </si>
  <si>
    <t>Total Fixed Assets</t>
  </si>
  <si>
    <t>TOTAL ASSETS</t>
  </si>
  <si>
    <t>LIABILITIES &amp; EQUITY</t>
  </si>
  <si>
    <t>Liabilities</t>
  </si>
  <si>
    <t>Current Liabilities</t>
  </si>
  <si>
    <t>Accounts Payable</t>
  </si>
  <si>
    <t>20000 · Accounts Payable</t>
  </si>
  <si>
    <t>Total Accounts Payable</t>
  </si>
  <si>
    <t>Credit Cards</t>
  </si>
  <si>
    <t>21062 · Collabria Visa-Mike</t>
  </si>
  <si>
    <t>21061 · Collabria Visa -Shoshwana</t>
  </si>
  <si>
    <t>21065 · MBNA MC</t>
  </si>
  <si>
    <t>21055 · Collabria Visa - Michelle 0240</t>
  </si>
  <si>
    <t>Total Credit Cards</t>
  </si>
  <si>
    <t>Other Current Liabilities</t>
  </si>
  <si>
    <t>24150 · Accrued Vacation Pay</t>
  </si>
  <si>
    <t>25500 · GST/HST Payable</t>
  </si>
  <si>
    <t>Total Other Current Liabilities</t>
  </si>
  <si>
    <t>Total Current Liabilities</t>
  </si>
  <si>
    <t>Total Liabilities</t>
  </si>
  <si>
    <t>Equity</t>
  </si>
  <si>
    <t>30600 · Contingency Fund</t>
  </si>
  <si>
    <t>32000 · Retained Earnings</t>
  </si>
  <si>
    <t>32100 · RE Invested in Capital Assets</t>
  </si>
  <si>
    <t>Total Equity</t>
  </si>
  <si>
    <t>TOTAL LIABILITIES &amp; EQUITY</t>
  </si>
  <si>
    <t>A/P Aging Summary</t>
  </si>
  <si>
    <t/>
  </si>
  <si>
    <t>Current</t>
  </si>
  <si>
    <t>1 - 30</t>
  </si>
  <si>
    <t>31 - 60</t>
  </si>
  <si>
    <t>61 - 90</t>
  </si>
  <si>
    <t>&gt; 90</t>
  </si>
  <si>
    <t>TOTAL</t>
  </si>
  <si>
    <t>Eric Hamber Secondary School</t>
  </si>
  <si>
    <t>H.L. Staebler Company Limited</t>
  </si>
  <si>
    <t>Jordan Mae Friedland</t>
  </si>
  <si>
    <t>Michael Ford</t>
  </si>
  <si>
    <t>Okanagan College.</t>
  </si>
  <si>
    <t>Sandra Wrigley</t>
  </si>
  <si>
    <t>School District # 28</t>
  </si>
  <si>
    <t>School District #68 (Nanaimo-Ladysmith)</t>
  </si>
  <si>
    <t>Shoshawna's Cakes &amp; Pastries</t>
  </si>
  <si>
    <t>Sydney Muncaster</t>
  </si>
  <si>
    <t>Templeton Secondary</t>
  </si>
  <si>
    <t>University of the Fraser Valley.</t>
  </si>
  <si>
    <t>Wild Coast Rentals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</si>
</sst>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;\-#,##0.00"/>
    <numFmt numFmtId="165" formatCode="mm/dd/yyyy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323232"/>
      <name val="Arial"/>
      <family val="2"/>
    </font>
    <font>
      <b/>
      <sz val="12"/>
      <color rgb="FF323232"/>
      <name val="Arial"/>
      <family val="2"/>
    </font>
    <font>
      <b/>
      <sz val="14"/>
      <color rgb="FF323232"/>
      <name val="Arial"/>
      <family val="2"/>
    </font>
    <font>
      <b/>
      <sz val="10"/>
      <color rgb="FF323232"/>
      <name val="Arial"/>
      <family val="2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49" fontId="0" fillId="0" borderId="0" xfId="0" applyNumberFormat="1" applyAlignment="1">
      <alignment horizontal="centerContinuous"/>
    </xf>
    <xf numFmtId="164" fontId="6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3" fontId="6" fillId="0" borderId="0" xfId="1" applyFont="1"/>
    <xf numFmtId="43" fontId="6" fillId="0" borderId="3" xfId="1" applyFont="1" applyBorder="1"/>
    <xf numFmtId="43" fontId="6" fillId="0" borderId="0" xfId="1" applyFont="1" applyBorder="1"/>
    <xf numFmtId="43" fontId="6" fillId="0" borderId="4" xfId="1" applyFont="1" applyBorder="1"/>
    <xf numFmtId="43" fontId="6" fillId="0" borderId="5" xfId="1" applyFont="1" applyBorder="1"/>
    <xf numFmtId="43" fontId="2" fillId="0" borderId="6" xfId="1" applyFont="1" applyBorder="1"/>
    <xf numFmtId="49" fontId="3" fillId="0" borderId="0" xfId="0" applyNumberFormat="1" applyFont="1" applyAlignment="1">
      <alignment horizontal="centerContinuous"/>
    </xf>
    <xf numFmtId="49" fontId="2" fillId="0" borderId="0" xfId="0" applyNumberFormat="1" applyFont="1" applyAlignment="1">
      <alignment horizontal="centerContinuous"/>
    </xf>
    <xf numFmtId="49" fontId="4" fillId="0" borderId="0" xfId="0" applyNumberFormat="1" applyFont="1" applyAlignment="1">
      <alignment horizontal="centerContinuous"/>
    </xf>
    <xf numFmtId="165" fontId="2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Continuous"/>
    </xf>
    <xf numFmtId="49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43B4B-2309-41C1-A20A-3C87A11D4C2A}">
  <dimension ref="A1:L50"/>
  <sheetViews>
    <sheetView tabSelected="1" zoomScaleNormal="100" workbookViewId="0">
      <pane xSplit="5" ySplit="5" topLeftCell="F6" activePane="bottomRight" state="frozenSplit"/>
      <selection pane="topRight" activeCell="F1" sqref="F1"/>
      <selection pane="bottomLeft" activeCell="A6" sqref="A6"/>
      <selection pane="bottomRight" activeCell="P33" sqref="P33"/>
    </sheetView>
  </sheetViews>
  <sheetFormatPr defaultRowHeight="15" x14ac:dyDescent="0.25"/>
  <cols>
    <col min="1" max="1" width="1" style="8" customWidth="1"/>
    <col min="2" max="2" width="0.85546875" style="8" customWidth="1"/>
    <col min="3" max="3" width="0.7109375" style="8" customWidth="1"/>
    <col min="4" max="4" width="1.28515625" style="8" customWidth="1"/>
    <col min="5" max="5" width="32.85546875" style="8" customWidth="1"/>
    <col min="6" max="7" width="9.5703125" bestFit="1" customWidth="1"/>
    <col min="8" max="8" width="11.7109375" bestFit="1" customWidth="1"/>
    <col min="9" max="9" width="13" bestFit="1" customWidth="1"/>
    <col min="10" max="10" width="9.7109375" bestFit="1" customWidth="1"/>
    <col min="11" max="11" width="11.7109375" bestFit="1" customWidth="1"/>
    <col min="12" max="12" width="12.28515625" bestFit="1" customWidth="1"/>
  </cols>
  <sheetData>
    <row r="1" spans="1:12" ht="15.75" x14ac:dyDescent="0.25">
      <c r="A1" s="3" t="s">
        <v>0</v>
      </c>
      <c r="B1" s="2"/>
      <c r="C1" s="2"/>
      <c r="D1" s="2"/>
      <c r="E1" s="2"/>
      <c r="F1" s="1"/>
      <c r="G1" s="1"/>
      <c r="H1" s="1"/>
      <c r="I1" s="1"/>
      <c r="J1" s="1"/>
      <c r="K1" s="1"/>
      <c r="L1" s="9"/>
    </row>
    <row r="2" spans="1:12" ht="18" x14ac:dyDescent="0.25">
      <c r="A2" s="4" t="s">
        <v>1</v>
      </c>
      <c r="B2" s="2"/>
      <c r="C2" s="2"/>
      <c r="D2" s="2"/>
      <c r="E2" s="2"/>
      <c r="F2" s="1"/>
      <c r="G2" s="1"/>
      <c r="H2" s="1"/>
      <c r="I2" s="1"/>
      <c r="J2" s="1"/>
      <c r="K2" s="1"/>
      <c r="L2" s="9"/>
    </row>
    <row r="3" spans="1:12" x14ac:dyDescent="0.25">
      <c r="A3" s="5" t="s">
        <v>3</v>
      </c>
      <c r="B3" s="2"/>
      <c r="C3" s="2"/>
      <c r="D3" s="2"/>
      <c r="E3" s="2"/>
      <c r="F3" s="1"/>
      <c r="G3" s="1"/>
      <c r="H3" s="1"/>
      <c r="I3" s="1"/>
      <c r="J3" s="1"/>
      <c r="K3" s="1"/>
      <c r="L3" s="9" t="s">
        <v>2</v>
      </c>
    </row>
    <row r="4" spans="1:12" ht="15.75" thickBot="1" x14ac:dyDescent="0.3">
      <c r="A4" s="2"/>
      <c r="B4" s="2"/>
      <c r="C4" s="2"/>
      <c r="D4" s="2"/>
      <c r="E4" s="2"/>
      <c r="F4" s="6"/>
      <c r="G4" s="6"/>
      <c r="H4" s="6"/>
      <c r="I4" s="6"/>
      <c r="J4" s="6"/>
      <c r="K4" s="6"/>
      <c r="L4" s="6"/>
    </row>
    <row r="5" spans="1:12" s="12" customFormat="1" ht="16.5" thickTop="1" thickBot="1" x14ac:dyDescent="0.3">
      <c r="A5" s="10"/>
      <c r="B5" s="10"/>
      <c r="C5" s="10"/>
      <c r="D5" s="10"/>
      <c r="E5" s="10"/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6</v>
      </c>
      <c r="L5" s="11" t="s">
        <v>9</v>
      </c>
    </row>
    <row r="6" spans="1:12" ht="15.75" thickTop="1" x14ac:dyDescent="0.25">
      <c r="A6" s="2"/>
      <c r="B6" s="2" t="s">
        <v>10</v>
      </c>
      <c r="C6" s="2"/>
      <c r="D6" s="2"/>
      <c r="E6" s="2"/>
      <c r="F6" s="7"/>
      <c r="G6" s="7"/>
      <c r="H6" s="7"/>
      <c r="I6" s="7"/>
      <c r="J6" s="7"/>
      <c r="K6" s="7"/>
      <c r="L6" s="7"/>
    </row>
    <row r="7" spans="1:12" x14ac:dyDescent="0.25">
      <c r="A7" s="2"/>
      <c r="B7" s="2"/>
      <c r="C7" s="2"/>
      <c r="D7" s="2" t="s">
        <v>11</v>
      </c>
      <c r="E7" s="2"/>
      <c r="F7" s="7"/>
      <c r="G7" s="7"/>
      <c r="H7" s="7"/>
      <c r="I7" s="7"/>
      <c r="J7" s="7"/>
      <c r="K7" s="7"/>
      <c r="L7" s="7"/>
    </row>
    <row r="8" spans="1:12" x14ac:dyDescent="0.25">
      <c r="A8" s="2"/>
      <c r="B8" s="2"/>
      <c r="C8" s="2"/>
      <c r="D8" s="2"/>
      <c r="E8" s="2" t="s">
        <v>12</v>
      </c>
      <c r="F8" s="13">
        <v>0</v>
      </c>
      <c r="G8" s="13"/>
      <c r="H8" s="13"/>
      <c r="I8" s="13">
        <v>150000</v>
      </c>
      <c r="J8" s="13">
        <v>55000</v>
      </c>
      <c r="K8" s="13">
        <f t="shared" ref="K8:K16" si="0">ROUND((I8-J8),5)</f>
        <v>95000</v>
      </c>
      <c r="L8" s="13">
        <v>55000</v>
      </c>
    </row>
    <row r="9" spans="1:12" x14ac:dyDescent="0.25">
      <c r="A9" s="2"/>
      <c r="B9" s="2"/>
      <c r="C9" s="2"/>
      <c r="D9" s="2"/>
      <c r="E9" s="2" t="s">
        <v>13</v>
      </c>
      <c r="F9" s="13">
        <v>56690.9</v>
      </c>
      <c r="G9" s="13">
        <v>0</v>
      </c>
      <c r="H9" s="13">
        <f t="shared" ref="H9:H16" si="1">ROUND((F9-G9),5)</f>
        <v>56690.9</v>
      </c>
      <c r="I9" s="13">
        <v>113219.59</v>
      </c>
      <c r="J9" s="13">
        <v>57617</v>
      </c>
      <c r="K9" s="13">
        <f t="shared" si="0"/>
        <v>55602.59</v>
      </c>
      <c r="L9" s="13">
        <v>388812</v>
      </c>
    </row>
    <row r="10" spans="1:12" x14ac:dyDescent="0.25">
      <c r="A10" s="2"/>
      <c r="B10" s="2"/>
      <c r="C10" s="2"/>
      <c r="D10" s="2"/>
      <c r="E10" s="2" t="s">
        <v>14</v>
      </c>
      <c r="F10" s="13">
        <v>144750</v>
      </c>
      <c r="G10" s="13">
        <v>100000</v>
      </c>
      <c r="H10" s="13">
        <f t="shared" si="1"/>
        <v>44750</v>
      </c>
      <c r="I10" s="13">
        <v>357750</v>
      </c>
      <c r="J10" s="13">
        <v>275000</v>
      </c>
      <c r="K10" s="13">
        <f t="shared" si="0"/>
        <v>82750</v>
      </c>
      <c r="L10" s="13">
        <v>325000</v>
      </c>
    </row>
    <row r="11" spans="1:12" x14ac:dyDescent="0.25">
      <c r="A11" s="2"/>
      <c r="B11" s="2"/>
      <c r="C11" s="2"/>
      <c r="D11" s="2"/>
      <c r="E11" s="2" t="s">
        <v>15</v>
      </c>
      <c r="F11" s="13">
        <v>41825</v>
      </c>
      <c r="G11" s="13">
        <v>35000</v>
      </c>
      <c r="H11" s="13">
        <f t="shared" si="1"/>
        <v>6825</v>
      </c>
      <c r="I11" s="13">
        <v>47600</v>
      </c>
      <c r="J11" s="13">
        <v>35000</v>
      </c>
      <c r="K11" s="13">
        <f t="shared" si="0"/>
        <v>12600</v>
      </c>
      <c r="L11" s="13">
        <v>50825</v>
      </c>
    </row>
    <row r="12" spans="1:12" x14ac:dyDescent="0.25">
      <c r="A12" s="2"/>
      <c r="B12" s="2"/>
      <c r="C12" s="2"/>
      <c r="D12" s="2"/>
      <c r="E12" s="2" t="s">
        <v>16</v>
      </c>
      <c r="F12" s="13">
        <v>0</v>
      </c>
      <c r="G12" s="13">
        <v>0</v>
      </c>
      <c r="H12" s="13">
        <f t="shared" si="1"/>
        <v>0</v>
      </c>
      <c r="I12" s="13">
        <v>0</v>
      </c>
      <c r="J12" s="13">
        <v>0</v>
      </c>
      <c r="K12" s="13">
        <f t="shared" si="0"/>
        <v>0</v>
      </c>
      <c r="L12" s="13">
        <v>36920</v>
      </c>
    </row>
    <row r="13" spans="1:12" x14ac:dyDescent="0.25">
      <c r="A13" s="2"/>
      <c r="B13" s="2"/>
      <c r="C13" s="2"/>
      <c r="D13" s="2"/>
      <c r="E13" s="2" t="s">
        <v>17</v>
      </c>
      <c r="F13" s="13">
        <v>0</v>
      </c>
      <c r="G13" s="13">
        <v>5000</v>
      </c>
      <c r="H13" s="13">
        <f t="shared" si="1"/>
        <v>-5000</v>
      </c>
      <c r="I13" s="13">
        <v>6000</v>
      </c>
      <c r="J13" s="13">
        <v>14000</v>
      </c>
      <c r="K13" s="13">
        <f t="shared" si="0"/>
        <v>-8000</v>
      </c>
      <c r="L13" s="13">
        <v>25000</v>
      </c>
    </row>
    <row r="14" spans="1:12" x14ac:dyDescent="0.25">
      <c r="A14" s="2"/>
      <c r="B14" s="2"/>
      <c r="C14" s="2"/>
      <c r="D14" s="2"/>
      <c r="E14" s="2" t="s">
        <v>18</v>
      </c>
      <c r="F14" s="13">
        <v>0</v>
      </c>
      <c r="G14" s="13">
        <v>0</v>
      </c>
      <c r="H14" s="13">
        <f t="shared" si="1"/>
        <v>0</v>
      </c>
      <c r="I14" s="13">
        <v>0</v>
      </c>
      <c r="J14" s="13">
        <v>140</v>
      </c>
      <c r="K14" s="13">
        <f t="shared" si="0"/>
        <v>-140</v>
      </c>
      <c r="L14" s="13">
        <v>140</v>
      </c>
    </row>
    <row r="15" spans="1:12" ht="15.75" thickBot="1" x14ac:dyDescent="0.3">
      <c r="A15" s="2"/>
      <c r="B15" s="2"/>
      <c r="C15" s="2"/>
      <c r="D15" s="2"/>
      <c r="E15" s="2" t="s">
        <v>19</v>
      </c>
      <c r="F15" s="14">
        <v>740.63</v>
      </c>
      <c r="G15" s="14">
        <v>625</v>
      </c>
      <c r="H15" s="14">
        <f t="shared" si="1"/>
        <v>115.63</v>
      </c>
      <c r="I15" s="14">
        <v>3995.99</v>
      </c>
      <c r="J15" s="14">
        <v>4375</v>
      </c>
      <c r="K15" s="14">
        <f t="shared" si="0"/>
        <v>-379.01</v>
      </c>
      <c r="L15" s="14">
        <v>7500</v>
      </c>
    </row>
    <row r="16" spans="1:12" x14ac:dyDescent="0.25">
      <c r="A16" s="2"/>
      <c r="B16" s="2"/>
      <c r="C16" s="2"/>
      <c r="D16" s="2" t="s">
        <v>20</v>
      </c>
      <c r="E16" s="2"/>
      <c r="F16" s="13">
        <f>ROUND(SUM(F7:F15),5)</f>
        <v>244006.53</v>
      </c>
      <c r="G16" s="13">
        <f>ROUND(SUM(G7:G15),5)</f>
        <v>140625</v>
      </c>
      <c r="H16" s="13">
        <f t="shared" si="1"/>
        <v>103381.53</v>
      </c>
      <c r="I16" s="13">
        <f>ROUND(SUM(I7:I15),5)</f>
        <v>678565.58</v>
      </c>
      <c r="J16" s="13">
        <f>ROUND(SUM(J7:J15),5)</f>
        <v>441132</v>
      </c>
      <c r="K16" s="13">
        <f t="shared" si="0"/>
        <v>237433.58</v>
      </c>
      <c r="L16" s="13">
        <f>ROUND(SUM(L7:L15),5)</f>
        <v>889197</v>
      </c>
    </row>
    <row r="17" spans="1:12" x14ac:dyDescent="0.25">
      <c r="A17" s="2"/>
      <c r="B17" s="2"/>
      <c r="C17" s="2"/>
      <c r="D17" s="2" t="s">
        <v>21</v>
      </c>
      <c r="E17" s="2"/>
      <c r="F17" s="13"/>
      <c r="G17" s="13"/>
      <c r="H17" s="13"/>
      <c r="I17" s="13"/>
      <c r="J17" s="13"/>
      <c r="K17" s="13"/>
      <c r="L17" s="13"/>
    </row>
    <row r="18" spans="1:12" x14ac:dyDescent="0.25">
      <c r="A18" s="2"/>
      <c r="B18" s="2"/>
      <c r="C18" s="2"/>
      <c r="D18" s="2"/>
      <c r="E18" s="2" t="s">
        <v>22</v>
      </c>
      <c r="F18" s="13">
        <v>31988.09</v>
      </c>
      <c r="G18" s="13">
        <v>35000</v>
      </c>
      <c r="H18" s="13">
        <f t="shared" ref="H18:H24" si="2">ROUND((F18-G18),5)</f>
        <v>-3011.91</v>
      </c>
      <c r="I18" s="13">
        <v>58248.29</v>
      </c>
      <c r="J18" s="13">
        <v>80000</v>
      </c>
      <c r="K18" s="13">
        <f t="shared" ref="K18:K24" si="3">ROUND((I18-J18),5)</f>
        <v>-21751.71</v>
      </c>
      <c r="L18" s="13">
        <v>116000</v>
      </c>
    </row>
    <row r="19" spans="1:12" x14ac:dyDescent="0.25">
      <c r="A19" s="2"/>
      <c r="B19" s="2"/>
      <c r="C19" s="2"/>
      <c r="D19" s="2"/>
      <c r="E19" s="2" t="s">
        <v>23</v>
      </c>
      <c r="F19" s="13">
        <v>4272.54</v>
      </c>
      <c r="G19" s="13">
        <v>10000</v>
      </c>
      <c r="H19" s="13">
        <f t="shared" si="2"/>
        <v>-5727.46</v>
      </c>
      <c r="I19" s="13">
        <v>4539.76</v>
      </c>
      <c r="J19" s="13">
        <v>30000</v>
      </c>
      <c r="K19" s="13">
        <f t="shared" si="3"/>
        <v>-25460.240000000002</v>
      </c>
      <c r="L19" s="13">
        <v>325000</v>
      </c>
    </row>
    <row r="20" spans="1:12" x14ac:dyDescent="0.25">
      <c r="A20" s="2"/>
      <c r="B20" s="2"/>
      <c r="C20" s="2"/>
      <c r="D20" s="2"/>
      <c r="E20" s="2" t="s">
        <v>24</v>
      </c>
      <c r="F20" s="13">
        <v>0</v>
      </c>
      <c r="G20" s="13">
        <v>0</v>
      </c>
      <c r="H20" s="13">
        <f t="shared" si="2"/>
        <v>0</v>
      </c>
      <c r="I20" s="13">
        <v>0</v>
      </c>
      <c r="J20" s="13">
        <v>0</v>
      </c>
      <c r="K20" s="13">
        <f t="shared" si="3"/>
        <v>0</v>
      </c>
      <c r="L20" s="13">
        <v>77860</v>
      </c>
    </row>
    <row r="21" spans="1:12" x14ac:dyDescent="0.25">
      <c r="A21" s="2"/>
      <c r="B21" s="2"/>
      <c r="C21" s="2"/>
      <c r="D21" s="2"/>
      <c r="E21" s="2" t="s">
        <v>25</v>
      </c>
      <c r="F21" s="13">
        <v>0</v>
      </c>
      <c r="G21" s="13">
        <v>0</v>
      </c>
      <c r="H21" s="13">
        <f t="shared" si="2"/>
        <v>0</v>
      </c>
      <c r="I21" s="13">
        <v>0</v>
      </c>
      <c r="J21" s="13">
        <v>0</v>
      </c>
      <c r="K21" s="13">
        <f t="shared" si="3"/>
        <v>0</v>
      </c>
      <c r="L21" s="13">
        <v>8500</v>
      </c>
    </row>
    <row r="22" spans="1:12" ht="15.75" thickBot="1" x14ac:dyDescent="0.3">
      <c r="A22" s="2"/>
      <c r="B22" s="2"/>
      <c r="C22" s="2"/>
      <c r="D22" s="2"/>
      <c r="E22" s="2" t="s">
        <v>26</v>
      </c>
      <c r="F22" s="15">
        <v>0</v>
      </c>
      <c r="G22" s="15">
        <v>3000</v>
      </c>
      <c r="H22" s="15">
        <f t="shared" si="2"/>
        <v>-3000</v>
      </c>
      <c r="I22" s="15">
        <v>35268.07</v>
      </c>
      <c r="J22" s="15">
        <v>21000</v>
      </c>
      <c r="K22" s="15">
        <f t="shared" si="3"/>
        <v>14268.07</v>
      </c>
      <c r="L22" s="15">
        <v>30000</v>
      </c>
    </row>
    <row r="23" spans="1:12" ht="15.75" thickBot="1" x14ac:dyDescent="0.3">
      <c r="A23" s="2"/>
      <c r="B23" s="2"/>
      <c r="C23" s="2"/>
      <c r="D23" s="2" t="s">
        <v>27</v>
      </c>
      <c r="E23" s="2"/>
      <c r="F23" s="16">
        <f>ROUND(SUM(F17:F22),5)</f>
        <v>36260.629999999997</v>
      </c>
      <c r="G23" s="16">
        <f>ROUND(SUM(G17:G22),5)</f>
        <v>48000</v>
      </c>
      <c r="H23" s="16">
        <f t="shared" si="2"/>
        <v>-11739.37</v>
      </c>
      <c r="I23" s="16">
        <f>ROUND(SUM(I17:I22),5)</f>
        <v>98056.12</v>
      </c>
      <c r="J23" s="16">
        <f>ROUND(SUM(J17:J22),5)</f>
        <v>131000</v>
      </c>
      <c r="K23" s="16">
        <f t="shared" si="3"/>
        <v>-32943.879999999997</v>
      </c>
      <c r="L23" s="16">
        <f>ROUND(SUM(L17:L22),5)</f>
        <v>557360</v>
      </c>
    </row>
    <row r="24" spans="1:12" x14ac:dyDescent="0.25">
      <c r="A24" s="2"/>
      <c r="B24" s="2"/>
      <c r="C24" s="2" t="s">
        <v>28</v>
      </c>
      <c r="D24" s="2"/>
      <c r="E24" s="2"/>
      <c r="F24" s="13">
        <f>ROUND(F16-F23,5)</f>
        <v>207745.9</v>
      </c>
      <c r="G24" s="13">
        <f>ROUND(G16-G23,5)</f>
        <v>92625</v>
      </c>
      <c r="H24" s="13">
        <f t="shared" si="2"/>
        <v>115120.9</v>
      </c>
      <c r="I24" s="13">
        <f>ROUND(I16-I23,5)</f>
        <v>580509.46</v>
      </c>
      <c r="J24" s="13">
        <f>ROUND(J16-J23,5)</f>
        <v>310132</v>
      </c>
      <c r="K24" s="13">
        <f t="shared" si="3"/>
        <v>270377.46000000002</v>
      </c>
      <c r="L24" s="13">
        <f>ROUND(L16-L23,5)</f>
        <v>331837</v>
      </c>
    </row>
    <row r="25" spans="1:12" x14ac:dyDescent="0.25">
      <c r="A25" s="2"/>
      <c r="B25" s="2"/>
      <c r="C25" s="2"/>
      <c r="D25" s="2" t="s">
        <v>29</v>
      </c>
      <c r="E25" s="2"/>
      <c r="F25" s="13"/>
      <c r="G25" s="13"/>
      <c r="H25" s="13"/>
      <c r="I25" s="13"/>
      <c r="J25" s="13"/>
      <c r="K25" s="13"/>
      <c r="L25" s="13"/>
    </row>
    <row r="26" spans="1:12" x14ac:dyDescent="0.25">
      <c r="A26" s="2"/>
      <c r="B26" s="2"/>
      <c r="C26" s="2"/>
      <c r="D26" s="2"/>
      <c r="E26" s="2" t="s">
        <v>30</v>
      </c>
      <c r="F26" s="13">
        <v>441.77</v>
      </c>
      <c r="G26" s="13">
        <v>458</v>
      </c>
      <c r="H26" s="13">
        <f t="shared" ref="H26:H49" si="4">ROUND((F26-G26),5)</f>
        <v>-16.23</v>
      </c>
      <c r="I26" s="13">
        <v>3092.4</v>
      </c>
      <c r="J26" s="13">
        <v>3210</v>
      </c>
      <c r="K26" s="13">
        <f t="shared" ref="K26:K49" si="5">ROUND((I26-J26),5)</f>
        <v>-117.6</v>
      </c>
      <c r="L26" s="13">
        <v>5500</v>
      </c>
    </row>
    <row r="27" spans="1:12" x14ac:dyDescent="0.25">
      <c r="A27" s="2"/>
      <c r="B27" s="2"/>
      <c r="C27" s="2"/>
      <c r="D27" s="2"/>
      <c r="E27" s="2" t="s">
        <v>31</v>
      </c>
      <c r="F27" s="13">
        <v>365.39</v>
      </c>
      <c r="G27" s="13">
        <v>0</v>
      </c>
      <c r="H27" s="13">
        <f t="shared" si="4"/>
        <v>365.39</v>
      </c>
      <c r="I27" s="13">
        <v>1103.8499999999999</v>
      </c>
      <c r="J27" s="13">
        <v>0</v>
      </c>
      <c r="K27" s="13">
        <f t="shared" si="5"/>
        <v>1103.8499999999999</v>
      </c>
      <c r="L27" s="13">
        <v>0</v>
      </c>
    </row>
    <row r="28" spans="1:12" x14ac:dyDescent="0.25">
      <c r="A28" s="2"/>
      <c r="B28" s="2"/>
      <c r="C28" s="2"/>
      <c r="D28" s="2"/>
      <c r="E28" s="2" t="s">
        <v>32</v>
      </c>
      <c r="F28" s="13">
        <v>0</v>
      </c>
      <c r="G28" s="13">
        <v>0</v>
      </c>
      <c r="H28" s="13">
        <f t="shared" si="4"/>
        <v>0</v>
      </c>
      <c r="I28" s="13">
        <v>1539.61</v>
      </c>
      <c r="J28" s="13">
        <v>1000</v>
      </c>
      <c r="K28" s="13">
        <f t="shared" si="5"/>
        <v>539.61</v>
      </c>
      <c r="L28" s="13">
        <v>5000</v>
      </c>
    </row>
    <row r="29" spans="1:12" x14ac:dyDescent="0.25">
      <c r="A29" s="2"/>
      <c r="B29" s="2"/>
      <c r="C29" s="2"/>
      <c r="D29" s="2"/>
      <c r="E29" s="2" t="s">
        <v>33</v>
      </c>
      <c r="F29" s="13">
        <v>0</v>
      </c>
      <c r="G29" s="13">
        <v>950</v>
      </c>
      <c r="H29" s="13">
        <f t="shared" si="4"/>
        <v>-950</v>
      </c>
      <c r="I29" s="13">
        <v>3937.52</v>
      </c>
      <c r="J29" s="13">
        <v>4250</v>
      </c>
      <c r="K29" s="13">
        <f t="shared" si="5"/>
        <v>-312.48</v>
      </c>
      <c r="L29" s="13">
        <v>7000</v>
      </c>
    </row>
    <row r="30" spans="1:12" x14ac:dyDescent="0.25">
      <c r="A30" s="2"/>
      <c r="B30" s="2"/>
      <c r="C30" s="2"/>
      <c r="D30" s="2"/>
      <c r="E30" s="2" t="s">
        <v>34</v>
      </c>
      <c r="F30" s="13">
        <v>1016.09</v>
      </c>
      <c r="G30" s="13">
        <v>0</v>
      </c>
      <c r="H30" s="13">
        <f t="shared" si="4"/>
        <v>1016.09</v>
      </c>
      <c r="I30" s="13">
        <v>6824.32</v>
      </c>
      <c r="J30" s="13">
        <v>0</v>
      </c>
      <c r="K30" s="13">
        <f t="shared" si="5"/>
        <v>6824.32</v>
      </c>
      <c r="L30" s="13">
        <v>8500</v>
      </c>
    </row>
    <row r="31" spans="1:12" x14ac:dyDescent="0.25">
      <c r="A31" s="2"/>
      <c r="B31" s="2"/>
      <c r="C31" s="2"/>
      <c r="D31" s="2"/>
      <c r="E31" s="2" t="s">
        <v>35</v>
      </c>
      <c r="F31" s="13">
        <v>764.8</v>
      </c>
      <c r="G31" s="13">
        <v>250</v>
      </c>
      <c r="H31" s="13">
        <f t="shared" si="4"/>
        <v>514.79999999999995</v>
      </c>
      <c r="I31" s="13">
        <v>1216.7</v>
      </c>
      <c r="J31" s="13">
        <v>850</v>
      </c>
      <c r="K31" s="13">
        <f t="shared" si="5"/>
        <v>366.7</v>
      </c>
      <c r="L31" s="13">
        <v>2500</v>
      </c>
    </row>
    <row r="32" spans="1:12" x14ac:dyDescent="0.25">
      <c r="A32" s="2"/>
      <c r="B32" s="2"/>
      <c r="C32" s="2"/>
      <c r="D32" s="2"/>
      <c r="E32" s="2" t="s">
        <v>36</v>
      </c>
      <c r="F32" s="13">
        <v>1151.98</v>
      </c>
      <c r="G32" s="13">
        <v>1250</v>
      </c>
      <c r="H32" s="13">
        <f t="shared" si="4"/>
        <v>-98.02</v>
      </c>
      <c r="I32" s="13">
        <v>7932.13</v>
      </c>
      <c r="J32" s="13">
        <v>8750</v>
      </c>
      <c r="K32" s="13">
        <f t="shared" si="5"/>
        <v>-817.87</v>
      </c>
      <c r="L32" s="13">
        <v>15000</v>
      </c>
    </row>
    <row r="33" spans="1:12" x14ac:dyDescent="0.25">
      <c r="A33" s="2"/>
      <c r="B33" s="2"/>
      <c r="C33" s="2"/>
      <c r="D33" s="2"/>
      <c r="E33" s="2" t="s">
        <v>37</v>
      </c>
      <c r="F33" s="13">
        <v>0</v>
      </c>
      <c r="G33" s="13">
        <v>500</v>
      </c>
      <c r="H33" s="13">
        <f t="shared" si="4"/>
        <v>-500</v>
      </c>
      <c r="I33" s="13">
        <v>502.25</v>
      </c>
      <c r="J33" s="13">
        <v>1500</v>
      </c>
      <c r="K33" s="13">
        <f t="shared" si="5"/>
        <v>-997.75</v>
      </c>
      <c r="L33" s="13">
        <v>2000</v>
      </c>
    </row>
    <row r="34" spans="1:12" x14ac:dyDescent="0.25">
      <c r="A34" s="2"/>
      <c r="B34" s="2"/>
      <c r="C34" s="2"/>
      <c r="D34" s="2"/>
      <c r="E34" s="2" t="s">
        <v>38</v>
      </c>
      <c r="F34" s="13">
        <v>212.54</v>
      </c>
      <c r="G34" s="13">
        <v>275</v>
      </c>
      <c r="H34" s="13">
        <f t="shared" si="4"/>
        <v>-62.46</v>
      </c>
      <c r="I34" s="13">
        <v>2073.85</v>
      </c>
      <c r="J34" s="13">
        <v>1925</v>
      </c>
      <c r="K34" s="13">
        <f t="shared" si="5"/>
        <v>148.85</v>
      </c>
      <c r="L34" s="13">
        <v>3300</v>
      </c>
    </row>
    <row r="35" spans="1:12" x14ac:dyDescent="0.25">
      <c r="A35" s="2"/>
      <c r="B35" s="2"/>
      <c r="C35" s="2"/>
      <c r="D35" s="2"/>
      <c r="E35" s="2" t="s">
        <v>39</v>
      </c>
      <c r="F35" s="13">
        <v>0</v>
      </c>
      <c r="G35" s="13">
        <v>250</v>
      </c>
      <c r="H35" s="13">
        <f t="shared" si="4"/>
        <v>-250</v>
      </c>
      <c r="I35" s="13">
        <v>199.96</v>
      </c>
      <c r="J35" s="13">
        <v>750</v>
      </c>
      <c r="K35" s="13">
        <f t="shared" si="5"/>
        <v>-550.04</v>
      </c>
      <c r="L35" s="13">
        <v>1500</v>
      </c>
    </row>
    <row r="36" spans="1:12" x14ac:dyDescent="0.25">
      <c r="A36" s="2"/>
      <c r="B36" s="2"/>
      <c r="C36" s="2"/>
      <c r="D36" s="2"/>
      <c r="E36" s="2" t="s">
        <v>40</v>
      </c>
      <c r="F36" s="13">
        <v>0</v>
      </c>
      <c r="G36" s="13">
        <v>50</v>
      </c>
      <c r="H36" s="13">
        <f t="shared" si="4"/>
        <v>-50</v>
      </c>
      <c r="I36" s="13">
        <v>0</v>
      </c>
      <c r="J36" s="13">
        <v>150</v>
      </c>
      <c r="K36" s="13">
        <f t="shared" si="5"/>
        <v>-150</v>
      </c>
      <c r="L36" s="13">
        <v>250</v>
      </c>
    </row>
    <row r="37" spans="1:12" x14ac:dyDescent="0.25">
      <c r="A37" s="2"/>
      <c r="B37" s="2"/>
      <c r="C37" s="2"/>
      <c r="D37" s="2"/>
      <c r="E37" s="2" t="s">
        <v>41</v>
      </c>
      <c r="F37" s="13">
        <v>3242.58</v>
      </c>
      <c r="G37" s="13">
        <v>4500</v>
      </c>
      <c r="H37" s="13">
        <f t="shared" si="4"/>
        <v>-1257.42</v>
      </c>
      <c r="I37" s="13">
        <v>16620.68</v>
      </c>
      <c r="J37" s="13">
        <v>35100</v>
      </c>
      <c r="K37" s="13">
        <f t="shared" si="5"/>
        <v>-18479.32</v>
      </c>
      <c r="L37" s="13">
        <v>55600</v>
      </c>
    </row>
    <row r="38" spans="1:12" x14ac:dyDescent="0.25">
      <c r="A38" s="2"/>
      <c r="B38" s="2"/>
      <c r="C38" s="2"/>
      <c r="D38" s="2"/>
      <c r="E38" s="2" t="s">
        <v>42</v>
      </c>
      <c r="F38" s="13">
        <v>0</v>
      </c>
      <c r="G38" s="13">
        <v>60</v>
      </c>
      <c r="H38" s="13">
        <f t="shared" si="4"/>
        <v>-60</v>
      </c>
      <c r="I38" s="13">
        <v>0</v>
      </c>
      <c r="J38" s="13">
        <v>400</v>
      </c>
      <c r="K38" s="13">
        <f t="shared" si="5"/>
        <v>-400</v>
      </c>
      <c r="L38" s="13">
        <v>700</v>
      </c>
    </row>
    <row r="39" spans="1:12" x14ac:dyDescent="0.25">
      <c r="A39" s="2"/>
      <c r="B39" s="2"/>
      <c r="C39" s="2"/>
      <c r="D39" s="2"/>
      <c r="E39" s="2" t="s">
        <v>43</v>
      </c>
      <c r="F39" s="13">
        <v>458.01</v>
      </c>
      <c r="G39" s="13">
        <v>1500</v>
      </c>
      <c r="H39" s="13">
        <f t="shared" si="4"/>
        <v>-1041.99</v>
      </c>
      <c r="I39" s="13">
        <v>10984.64</v>
      </c>
      <c r="J39" s="13">
        <v>8100</v>
      </c>
      <c r="K39" s="13">
        <f t="shared" si="5"/>
        <v>2884.64</v>
      </c>
      <c r="L39" s="13">
        <v>15600</v>
      </c>
    </row>
    <row r="40" spans="1:12" x14ac:dyDescent="0.25">
      <c r="A40" s="2"/>
      <c r="B40" s="2"/>
      <c r="C40" s="2"/>
      <c r="D40" s="2"/>
      <c r="E40" s="2" t="s">
        <v>44</v>
      </c>
      <c r="F40" s="13">
        <v>282.47000000000003</v>
      </c>
      <c r="G40" s="13">
        <v>0</v>
      </c>
      <c r="H40" s="13">
        <f t="shared" si="4"/>
        <v>282.47000000000003</v>
      </c>
      <c r="I40" s="13">
        <v>1977.29</v>
      </c>
      <c r="J40" s="13">
        <v>0</v>
      </c>
      <c r="K40" s="13">
        <f t="shared" si="5"/>
        <v>1977.29</v>
      </c>
      <c r="L40" s="13">
        <v>0</v>
      </c>
    </row>
    <row r="41" spans="1:12" x14ac:dyDescent="0.25">
      <c r="A41" s="2"/>
      <c r="B41" s="2"/>
      <c r="C41" s="2"/>
      <c r="D41" s="2"/>
      <c r="E41" s="2" t="s">
        <v>45</v>
      </c>
      <c r="F41" s="13">
        <v>20765.36</v>
      </c>
      <c r="G41" s="13">
        <v>24450</v>
      </c>
      <c r="H41" s="13">
        <f t="shared" si="4"/>
        <v>-3684.64</v>
      </c>
      <c r="I41" s="13">
        <v>147892.67000000001</v>
      </c>
      <c r="J41" s="13">
        <v>171150</v>
      </c>
      <c r="K41" s="13">
        <f t="shared" si="5"/>
        <v>-23257.33</v>
      </c>
      <c r="L41" s="13">
        <v>293400</v>
      </c>
    </row>
    <row r="42" spans="1:12" x14ac:dyDescent="0.25">
      <c r="A42" s="2"/>
      <c r="B42" s="2"/>
      <c r="C42" s="2"/>
      <c r="D42" s="2"/>
      <c r="E42" s="2" t="s">
        <v>46</v>
      </c>
      <c r="F42" s="13">
        <v>1605.22</v>
      </c>
      <c r="G42" s="13">
        <v>0</v>
      </c>
      <c r="H42" s="13">
        <f t="shared" si="4"/>
        <v>1605.22</v>
      </c>
      <c r="I42" s="13">
        <v>11121.6</v>
      </c>
      <c r="J42" s="13">
        <v>0</v>
      </c>
      <c r="K42" s="13">
        <f t="shared" si="5"/>
        <v>11121.6</v>
      </c>
      <c r="L42" s="13">
        <v>0</v>
      </c>
    </row>
    <row r="43" spans="1:12" x14ac:dyDescent="0.25">
      <c r="A43" s="2"/>
      <c r="B43" s="2"/>
      <c r="C43" s="2"/>
      <c r="D43" s="2"/>
      <c r="E43" s="2" t="s">
        <v>47</v>
      </c>
      <c r="F43" s="13">
        <v>1781.62</v>
      </c>
      <c r="G43" s="13">
        <v>1700</v>
      </c>
      <c r="H43" s="13">
        <f t="shared" si="4"/>
        <v>81.62</v>
      </c>
      <c r="I43" s="13">
        <v>9730.1200000000008</v>
      </c>
      <c r="J43" s="13">
        <v>9500</v>
      </c>
      <c r="K43" s="13">
        <f t="shared" si="5"/>
        <v>230.12</v>
      </c>
      <c r="L43" s="13">
        <v>17800</v>
      </c>
    </row>
    <row r="44" spans="1:12" x14ac:dyDescent="0.25">
      <c r="A44" s="2"/>
      <c r="B44" s="2"/>
      <c r="C44" s="2"/>
      <c r="D44" s="2"/>
      <c r="E44" s="2" t="s">
        <v>48</v>
      </c>
      <c r="F44" s="13">
        <v>2350.02</v>
      </c>
      <c r="G44" s="13">
        <v>1820</v>
      </c>
      <c r="H44" s="13">
        <f t="shared" si="4"/>
        <v>530.02</v>
      </c>
      <c r="I44" s="13">
        <v>9332.41</v>
      </c>
      <c r="J44" s="13">
        <v>12700</v>
      </c>
      <c r="K44" s="13">
        <f t="shared" si="5"/>
        <v>-3367.59</v>
      </c>
      <c r="L44" s="13">
        <v>21800</v>
      </c>
    </row>
    <row r="45" spans="1:12" x14ac:dyDescent="0.25">
      <c r="A45" s="2"/>
      <c r="B45" s="2"/>
      <c r="C45" s="2"/>
      <c r="D45" s="2"/>
      <c r="E45" s="2" t="s">
        <v>49</v>
      </c>
      <c r="F45" s="13">
        <v>0</v>
      </c>
      <c r="G45" s="13">
        <v>0</v>
      </c>
      <c r="H45" s="13">
        <f t="shared" si="4"/>
        <v>0</v>
      </c>
      <c r="I45" s="13">
        <v>61.33</v>
      </c>
      <c r="J45" s="13">
        <v>0</v>
      </c>
      <c r="K45" s="13">
        <f t="shared" si="5"/>
        <v>61.33</v>
      </c>
      <c r="L45" s="13">
        <v>0</v>
      </c>
    </row>
    <row r="46" spans="1:12" ht="15.75" thickBot="1" x14ac:dyDescent="0.3">
      <c r="A46" s="2"/>
      <c r="B46" s="2"/>
      <c r="C46" s="2"/>
      <c r="D46" s="2"/>
      <c r="E46" s="2" t="s">
        <v>50</v>
      </c>
      <c r="F46" s="15">
        <v>110.67</v>
      </c>
      <c r="G46" s="15">
        <v>175</v>
      </c>
      <c r="H46" s="15">
        <f t="shared" si="4"/>
        <v>-64.33</v>
      </c>
      <c r="I46" s="15">
        <v>659.03</v>
      </c>
      <c r="J46" s="15">
        <v>750</v>
      </c>
      <c r="K46" s="15">
        <f t="shared" si="5"/>
        <v>-90.97</v>
      </c>
      <c r="L46" s="15">
        <v>1150</v>
      </c>
    </row>
    <row r="47" spans="1:12" ht="15.75" thickBot="1" x14ac:dyDescent="0.3">
      <c r="A47" s="2"/>
      <c r="B47" s="2"/>
      <c r="C47" s="2"/>
      <c r="D47" s="2" t="s">
        <v>51</v>
      </c>
      <c r="E47" s="2"/>
      <c r="F47" s="17">
        <f>ROUND(SUM(F25:F46),5)</f>
        <v>34548.519999999997</v>
      </c>
      <c r="G47" s="17">
        <f>ROUND(SUM(G25:G46),5)</f>
        <v>38188</v>
      </c>
      <c r="H47" s="17">
        <f t="shared" si="4"/>
        <v>-3639.48</v>
      </c>
      <c r="I47" s="17">
        <f>ROUND(SUM(I25:I46),5)</f>
        <v>236802.36</v>
      </c>
      <c r="J47" s="17">
        <f>ROUND(SUM(J25:J46),5)</f>
        <v>260085</v>
      </c>
      <c r="K47" s="17">
        <f t="shared" si="5"/>
        <v>-23282.639999999999</v>
      </c>
      <c r="L47" s="17">
        <f>ROUND(SUM(L25:L46),5)</f>
        <v>456600</v>
      </c>
    </row>
    <row r="48" spans="1:12" ht="15.75" thickBot="1" x14ac:dyDescent="0.3">
      <c r="A48" s="2"/>
      <c r="B48" s="2" t="s">
        <v>52</v>
      </c>
      <c r="C48" s="2"/>
      <c r="D48" s="2"/>
      <c r="E48" s="2"/>
      <c r="F48" s="17">
        <f>ROUND(F6+F24-F47,5)</f>
        <v>173197.38</v>
      </c>
      <c r="G48" s="17">
        <f>ROUND(G6+G24-G47,5)</f>
        <v>54437</v>
      </c>
      <c r="H48" s="17">
        <f t="shared" si="4"/>
        <v>118760.38</v>
      </c>
      <c r="I48" s="17">
        <f>ROUND(I6+I24-I47,5)</f>
        <v>343707.1</v>
      </c>
      <c r="J48" s="17">
        <f>ROUND(J6+J24-J47,5)</f>
        <v>50047</v>
      </c>
      <c r="K48" s="17">
        <f t="shared" si="5"/>
        <v>293660.09999999998</v>
      </c>
      <c r="L48" s="17">
        <f>ROUND(L6+L24-L47,5)</f>
        <v>-124763</v>
      </c>
    </row>
    <row r="49" spans="1:12" s="8" customFormat="1" ht="12" thickBot="1" x14ac:dyDescent="0.25">
      <c r="A49" s="2" t="s">
        <v>53</v>
      </c>
      <c r="B49" s="2"/>
      <c r="C49" s="2"/>
      <c r="D49" s="2"/>
      <c r="E49" s="2"/>
      <c r="F49" s="18">
        <f>F48</f>
        <v>173197.38</v>
      </c>
      <c r="G49" s="18">
        <f>G48</f>
        <v>54437</v>
      </c>
      <c r="H49" s="18">
        <f t="shared" si="4"/>
        <v>118760.38</v>
      </c>
      <c r="I49" s="18">
        <f>I48</f>
        <v>343707.1</v>
      </c>
      <c r="J49" s="18">
        <f>J48</f>
        <v>50047</v>
      </c>
      <c r="K49" s="18">
        <f t="shared" si="5"/>
        <v>293660.09999999998</v>
      </c>
      <c r="L49" s="18">
        <f>L48</f>
        <v>-124763</v>
      </c>
    </row>
    <row r="50" spans="1:12" ht="15.75" thickTop="1" x14ac:dyDescent="0.25"/>
  </sheetData>
  <pageMargins left="0.7" right="0.7" top="0.75" bottom="0.75" header="0.1" footer="0.3"/>
  <pageSetup scale="54" orientation="portrait" r:id="rId1"/>
  <headerFoot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4960-9EFE-46A6-8B40-2B069BBFF362}">
  <dimension ref="A1:F57"/>
  <sheetViews>
    <sheetView workbookViewId="0">
      <selection activeCell="H14" sqref="H14"/>
    </sheetView>
  </sheetViews>
  <sheetFormatPr defaultRowHeight="15" x14ac:dyDescent="0.25"/>
  <cols>
    <col min="1" max="4" width="3" style="8" customWidth="1"/>
    <col min="5" max="5" width="27.28515625" style="8" customWidth="1"/>
    <col min="6" max="6" width="10.28515625" bestFit="1" customWidth="1"/>
  </cols>
  <sheetData>
    <row r="1" spans="1:6" ht="15.75" x14ac:dyDescent="0.25">
      <c r="A1" s="19" t="s">
        <v>0</v>
      </c>
      <c r="B1" s="20"/>
      <c r="C1" s="20"/>
      <c r="D1" s="20"/>
      <c r="E1" s="20"/>
      <c r="F1" s="9"/>
    </row>
    <row r="2" spans="1:6" ht="18" x14ac:dyDescent="0.25">
      <c r="A2" s="21" t="s">
        <v>54</v>
      </c>
      <c r="B2" s="20"/>
      <c r="C2" s="20"/>
      <c r="D2" s="20"/>
      <c r="E2" s="20"/>
      <c r="F2" s="22"/>
    </row>
    <row r="3" spans="1:6" x14ac:dyDescent="0.25">
      <c r="A3" s="23" t="s">
        <v>55</v>
      </c>
      <c r="B3" s="20"/>
      <c r="C3" s="20"/>
      <c r="D3" s="20"/>
      <c r="E3" s="20"/>
      <c r="F3" s="9" t="s">
        <v>2</v>
      </c>
    </row>
    <row r="4" spans="1:6" s="12" customFormat="1" ht="15.75" thickBot="1" x14ac:dyDescent="0.3">
      <c r="A4" s="10"/>
      <c r="B4" s="10"/>
      <c r="C4" s="10"/>
      <c r="D4" s="10"/>
      <c r="E4" s="10"/>
      <c r="F4" s="24" t="s">
        <v>56</v>
      </c>
    </row>
    <row r="5" spans="1:6" ht="15.75" thickTop="1" x14ac:dyDescent="0.25">
      <c r="A5" s="2" t="s">
        <v>57</v>
      </c>
      <c r="B5" s="2"/>
      <c r="C5" s="2"/>
      <c r="D5" s="2"/>
      <c r="E5" s="2"/>
      <c r="F5" s="7"/>
    </row>
    <row r="6" spans="1:6" x14ac:dyDescent="0.25">
      <c r="A6" s="2"/>
      <c r="B6" s="2" t="s">
        <v>58</v>
      </c>
      <c r="C6" s="2"/>
      <c r="D6" s="2"/>
      <c r="E6" s="2"/>
      <c r="F6" s="7"/>
    </row>
    <row r="7" spans="1:6" x14ac:dyDescent="0.25">
      <c r="A7" s="2"/>
      <c r="B7" s="2"/>
      <c r="C7" s="2" t="s">
        <v>59</v>
      </c>
      <c r="D7" s="2"/>
      <c r="E7" s="2"/>
      <c r="F7" s="13"/>
    </row>
    <row r="8" spans="1:6" x14ac:dyDescent="0.25">
      <c r="A8" s="2"/>
      <c r="B8" s="2"/>
      <c r="C8" s="2"/>
      <c r="D8" s="2" t="s">
        <v>60</v>
      </c>
      <c r="E8" s="2"/>
      <c r="F8" s="13">
        <v>306438.77</v>
      </c>
    </row>
    <row r="9" spans="1:6" x14ac:dyDescent="0.25">
      <c r="A9" s="2"/>
      <c r="B9" s="2"/>
      <c r="C9" s="2"/>
      <c r="D9" s="2" t="s">
        <v>61</v>
      </c>
      <c r="E9" s="2"/>
      <c r="F9" s="13">
        <v>3980.29</v>
      </c>
    </row>
    <row r="10" spans="1:6" x14ac:dyDescent="0.25">
      <c r="A10" s="2"/>
      <c r="B10" s="2"/>
      <c r="C10" s="2"/>
      <c r="D10" s="2" t="s">
        <v>62</v>
      </c>
      <c r="E10" s="2"/>
      <c r="F10" s="13">
        <v>317366.96000000002</v>
      </c>
    </row>
    <row r="11" spans="1:6" ht="15.75" thickBot="1" x14ac:dyDescent="0.3">
      <c r="A11" s="2"/>
      <c r="B11" s="2"/>
      <c r="C11" s="2"/>
      <c r="D11" s="2" t="s">
        <v>63</v>
      </c>
      <c r="E11" s="2"/>
      <c r="F11" s="14">
        <v>114.16</v>
      </c>
    </row>
    <row r="12" spans="1:6" x14ac:dyDescent="0.25">
      <c r="A12" s="2"/>
      <c r="B12" s="2"/>
      <c r="C12" s="2" t="s">
        <v>64</v>
      </c>
      <c r="D12" s="2"/>
      <c r="E12" s="2"/>
      <c r="F12" s="13">
        <f>ROUND(SUM(F7:F11),5)</f>
        <v>627900.18000000005</v>
      </c>
    </row>
    <row r="13" spans="1:6" x14ac:dyDescent="0.25">
      <c r="A13" s="2"/>
      <c r="B13" s="2"/>
      <c r="C13" s="2" t="s">
        <v>65</v>
      </c>
      <c r="D13" s="2"/>
      <c r="E13" s="2"/>
      <c r="F13" s="13"/>
    </row>
    <row r="14" spans="1:6" x14ac:dyDescent="0.25">
      <c r="A14" s="2"/>
      <c r="B14" s="2"/>
      <c r="C14" s="2"/>
      <c r="D14" s="2" t="s">
        <v>66</v>
      </c>
      <c r="E14" s="2"/>
      <c r="F14" s="13">
        <v>114250</v>
      </c>
    </row>
    <row r="15" spans="1:6" x14ac:dyDescent="0.25">
      <c r="A15" s="2"/>
      <c r="B15" s="2"/>
      <c r="C15" s="2"/>
      <c r="D15" s="2" t="s">
        <v>67</v>
      </c>
      <c r="E15" s="2"/>
      <c r="F15" s="13">
        <v>-43309.1</v>
      </c>
    </row>
    <row r="16" spans="1:6" ht="15.75" thickBot="1" x14ac:dyDescent="0.3">
      <c r="A16" s="2"/>
      <c r="B16" s="2"/>
      <c r="C16" s="2"/>
      <c r="D16" s="2" t="s">
        <v>68</v>
      </c>
      <c r="E16" s="2"/>
      <c r="F16" s="14">
        <v>3262.74</v>
      </c>
    </row>
    <row r="17" spans="1:6" x14ac:dyDescent="0.25">
      <c r="A17" s="2"/>
      <c r="B17" s="2"/>
      <c r="C17" s="2" t="s">
        <v>69</v>
      </c>
      <c r="D17" s="2"/>
      <c r="E17" s="2"/>
      <c r="F17" s="13">
        <f>ROUND(SUM(F13:F16),5)</f>
        <v>74203.64</v>
      </c>
    </row>
    <row r="18" spans="1:6" x14ac:dyDescent="0.25">
      <c r="A18" s="2"/>
      <c r="B18" s="2"/>
      <c r="C18" s="2" t="s">
        <v>70</v>
      </c>
      <c r="D18" s="2"/>
      <c r="E18" s="2"/>
      <c r="F18" s="13"/>
    </row>
    <row r="19" spans="1:6" x14ac:dyDescent="0.25">
      <c r="A19" s="2"/>
      <c r="B19" s="2"/>
      <c r="C19" s="2"/>
      <c r="D19" s="2" t="s">
        <v>71</v>
      </c>
      <c r="E19" s="2"/>
      <c r="F19" s="13">
        <v>155000</v>
      </c>
    </row>
    <row r="20" spans="1:6" x14ac:dyDescent="0.25">
      <c r="A20" s="2"/>
      <c r="B20" s="2"/>
      <c r="C20" s="2"/>
      <c r="D20" s="2" t="s">
        <v>72</v>
      </c>
      <c r="E20" s="2"/>
      <c r="F20" s="13">
        <v>2755.86</v>
      </c>
    </row>
    <row r="21" spans="1:6" x14ac:dyDescent="0.25">
      <c r="A21" s="2"/>
      <c r="B21" s="2"/>
      <c r="C21" s="2"/>
      <c r="D21" s="2" t="s">
        <v>73</v>
      </c>
      <c r="E21" s="2"/>
      <c r="F21" s="13">
        <v>5300</v>
      </c>
    </row>
    <row r="22" spans="1:6" ht="15.75" thickBot="1" x14ac:dyDescent="0.3">
      <c r="A22" s="2"/>
      <c r="B22" s="2"/>
      <c r="C22" s="2"/>
      <c r="D22" s="2" t="s">
        <v>74</v>
      </c>
      <c r="E22" s="2"/>
      <c r="F22" s="13">
        <v>54751.66</v>
      </c>
    </row>
    <row r="23" spans="1:6" ht="15.75" thickBot="1" x14ac:dyDescent="0.3">
      <c r="A23" s="2"/>
      <c r="B23" s="2"/>
      <c r="C23" s="2" t="s">
        <v>75</v>
      </c>
      <c r="D23" s="2"/>
      <c r="E23" s="2"/>
      <c r="F23" s="16">
        <f>ROUND(SUM(F18:F22),5)</f>
        <v>217807.52</v>
      </c>
    </row>
    <row r="24" spans="1:6" x14ac:dyDescent="0.25">
      <c r="A24" s="2"/>
      <c r="B24" s="2" t="s">
        <v>76</v>
      </c>
      <c r="C24" s="2"/>
      <c r="D24" s="2"/>
      <c r="E24" s="2"/>
      <c r="F24" s="13">
        <f>ROUND(F6+F12+F17+F23,5)</f>
        <v>919911.34</v>
      </c>
    </row>
    <row r="25" spans="1:6" x14ac:dyDescent="0.25">
      <c r="A25" s="2"/>
      <c r="B25" s="2" t="s">
        <v>77</v>
      </c>
      <c r="C25" s="2"/>
      <c r="D25" s="2"/>
      <c r="E25" s="2"/>
      <c r="F25" s="13"/>
    </row>
    <row r="26" spans="1:6" x14ac:dyDescent="0.25">
      <c r="A26" s="2"/>
      <c r="B26" s="2"/>
      <c r="C26" s="2" t="s">
        <v>78</v>
      </c>
      <c r="D26" s="2"/>
      <c r="E26" s="2"/>
      <c r="F26" s="13">
        <v>36484.550000000003</v>
      </c>
    </row>
    <row r="27" spans="1:6" x14ac:dyDescent="0.25">
      <c r="A27" s="2"/>
      <c r="B27" s="2"/>
      <c r="C27" s="2" t="s">
        <v>79</v>
      </c>
      <c r="D27" s="2"/>
      <c r="E27" s="2"/>
      <c r="F27" s="13">
        <v>-23917.42</v>
      </c>
    </row>
    <row r="28" spans="1:6" x14ac:dyDescent="0.25">
      <c r="A28" s="2"/>
      <c r="B28" s="2"/>
      <c r="C28" s="2" t="s">
        <v>80</v>
      </c>
      <c r="D28" s="2"/>
      <c r="E28" s="2"/>
      <c r="F28" s="13">
        <v>4252.5200000000004</v>
      </c>
    </row>
    <row r="29" spans="1:6" ht="15.75" thickBot="1" x14ac:dyDescent="0.3">
      <c r="A29" s="2"/>
      <c r="B29" s="2"/>
      <c r="C29" s="2" t="s">
        <v>81</v>
      </c>
      <c r="D29" s="2"/>
      <c r="E29" s="2"/>
      <c r="F29" s="13">
        <v>-1848.48</v>
      </c>
    </row>
    <row r="30" spans="1:6" ht="15.75" thickBot="1" x14ac:dyDescent="0.3">
      <c r="A30" s="2"/>
      <c r="B30" s="2" t="s">
        <v>82</v>
      </c>
      <c r="C30" s="2"/>
      <c r="D30" s="2"/>
      <c r="E30" s="2"/>
      <c r="F30" s="17">
        <f>ROUND(SUM(F25:F29),5)</f>
        <v>14971.17</v>
      </c>
    </row>
    <row r="31" spans="1:6" s="8" customFormat="1" ht="12" thickBot="1" x14ac:dyDescent="0.25">
      <c r="A31" s="2" t="s">
        <v>83</v>
      </c>
      <c r="B31" s="2"/>
      <c r="C31" s="2"/>
      <c r="D31" s="2"/>
      <c r="E31" s="2"/>
      <c r="F31" s="18">
        <f>ROUND(F5+F24+F30,5)</f>
        <v>934882.51</v>
      </c>
    </row>
    <row r="32" spans="1:6" ht="15.75" thickTop="1" x14ac:dyDescent="0.25">
      <c r="A32" s="2" t="s">
        <v>84</v>
      </c>
      <c r="B32" s="2"/>
      <c r="C32" s="2"/>
      <c r="D32" s="2"/>
      <c r="E32" s="2"/>
      <c r="F32" s="13"/>
    </row>
    <row r="33" spans="1:6" x14ac:dyDescent="0.25">
      <c r="A33" s="2"/>
      <c r="B33" s="2" t="s">
        <v>85</v>
      </c>
      <c r="C33" s="2"/>
      <c r="D33" s="2"/>
      <c r="E33" s="2"/>
      <c r="F33" s="13"/>
    </row>
    <row r="34" spans="1:6" x14ac:dyDescent="0.25">
      <c r="A34" s="2"/>
      <c r="B34" s="2"/>
      <c r="C34" s="2" t="s">
        <v>86</v>
      </c>
      <c r="D34" s="2"/>
      <c r="E34" s="2"/>
      <c r="F34" s="13"/>
    </row>
    <row r="35" spans="1:6" x14ac:dyDescent="0.25">
      <c r="A35" s="2"/>
      <c r="B35" s="2"/>
      <c r="C35" s="2"/>
      <c r="D35" s="2" t="s">
        <v>87</v>
      </c>
      <c r="E35" s="2"/>
      <c r="F35" s="13"/>
    </row>
    <row r="36" spans="1:6" ht="15.75" thickBot="1" x14ac:dyDescent="0.3">
      <c r="A36" s="2"/>
      <c r="B36" s="2"/>
      <c r="C36" s="2"/>
      <c r="D36" s="2"/>
      <c r="E36" s="2" t="s">
        <v>88</v>
      </c>
      <c r="F36" s="14">
        <v>51088.75</v>
      </c>
    </row>
    <row r="37" spans="1:6" x14ac:dyDescent="0.25">
      <c r="A37" s="2"/>
      <c r="B37" s="2"/>
      <c r="C37" s="2"/>
      <c r="D37" s="2" t="s">
        <v>89</v>
      </c>
      <c r="E37" s="2"/>
      <c r="F37" s="13">
        <f>ROUND(SUM(F35:F36),5)</f>
        <v>51088.75</v>
      </c>
    </row>
    <row r="38" spans="1:6" x14ac:dyDescent="0.25">
      <c r="A38" s="2"/>
      <c r="B38" s="2"/>
      <c r="C38" s="2"/>
      <c r="D38" s="2" t="s">
        <v>90</v>
      </c>
      <c r="E38" s="2"/>
      <c r="F38" s="13"/>
    </row>
    <row r="39" spans="1:6" x14ac:dyDescent="0.25">
      <c r="A39" s="2"/>
      <c r="B39" s="2"/>
      <c r="C39" s="2"/>
      <c r="D39" s="2"/>
      <c r="E39" s="2" t="s">
        <v>91</v>
      </c>
      <c r="F39" s="13">
        <v>3868.52</v>
      </c>
    </row>
    <row r="40" spans="1:6" x14ac:dyDescent="0.25">
      <c r="A40" s="2"/>
      <c r="B40" s="2"/>
      <c r="C40" s="2"/>
      <c r="D40" s="2"/>
      <c r="E40" s="2" t="s">
        <v>92</v>
      </c>
      <c r="F40" s="13">
        <v>285.95</v>
      </c>
    </row>
    <row r="41" spans="1:6" x14ac:dyDescent="0.25">
      <c r="A41" s="2"/>
      <c r="B41" s="2"/>
      <c r="C41" s="2"/>
      <c r="D41" s="2"/>
      <c r="E41" s="2" t="s">
        <v>93</v>
      </c>
      <c r="F41" s="13">
        <v>-18.41</v>
      </c>
    </row>
    <row r="42" spans="1:6" ht="15.75" thickBot="1" x14ac:dyDescent="0.3">
      <c r="A42" s="2"/>
      <c r="B42" s="2"/>
      <c r="C42" s="2"/>
      <c r="D42" s="2"/>
      <c r="E42" s="2" t="s">
        <v>94</v>
      </c>
      <c r="F42" s="14">
        <v>-2.1</v>
      </c>
    </row>
    <row r="43" spans="1:6" x14ac:dyDescent="0.25">
      <c r="A43" s="2"/>
      <c r="B43" s="2"/>
      <c r="C43" s="2"/>
      <c r="D43" s="2" t="s">
        <v>95</v>
      </c>
      <c r="E43" s="2"/>
      <c r="F43" s="13">
        <f>ROUND(SUM(F38:F42),5)</f>
        <v>4133.96</v>
      </c>
    </row>
    <row r="44" spans="1:6" x14ac:dyDescent="0.25">
      <c r="A44" s="2"/>
      <c r="B44" s="2"/>
      <c r="C44" s="2"/>
      <c r="D44" s="2" t="s">
        <v>96</v>
      </c>
      <c r="E44" s="2"/>
      <c r="F44" s="13"/>
    </row>
    <row r="45" spans="1:6" x14ac:dyDescent="0.25">
      <c r="A45" s="2"/>
      <c r="B45" s="2"/>
      <c r="C45" s="2"/>
      <c r="D45" s="2"/>
      <c r="E45" s="2" t="s">
        <v>97</v>
      </c>
      <c r="F45" s="13">
        <v>13666.89</v>
      </c>
    </row>
    <row r="46" spans="1:6" ht="15.75" thickBot="1" x14ac:dyDescent="0.3">
      <c r="A46" s="2"/>
      <c r="B46" s="2"/>
      <c r="C46" s="2"/>
      <c r="D46" s="2"/>
      <c r="E46" s="2" t="s">
        <v>98</v>
      </c>
      <c r="F46" s="13">
        <v>-1219.08</v>
      </c>
    </row>
    <row r="47" spans="1:6" ht="15.75" thickBot="1" x14ac:dyDescent="0.3">
      <c r="A47" s="2"/>
      <c r="B47" s="2"/>
      <c r="C47" s="2"/>
      <c r="D47" s="2" t="s">
        <v>99</v>
      </c>
      <c r="E47" s="2"/>
      <c r="F47" s="17">
        <f>ROUND(SUM(F44:F46),5)</f>
        <v>12447.81</v>
      </c>
    </row>
    <row r="48" spans="1:6" ht="15.75" thickBot="1" x14ac:dyDescent="0.3">
      <c r="A48" s="2"/>
      <c r="B48" s="2"/>
      <c r="C48" s="2" t="s">
        <v>100</v>
      </c>
      <c r="D48" s="2"/>
      <c r="E48" s="2"/>
      <c r="F48" s="16">
        <f>ROUND(F34+F37+F43+F47,5)</f>
        <v>67670.52</v>
      </c>
    </row>
    <row r="49" spans="1:6" x14ac:dyDescent="0.25">
      <c r="A49" s="2"/>
      <c r="B49" s="2" t="s">
        <v>101</v>
      </c>
      <c r="C49" s="2"/>
      <c r="D49" s="2"/>
      <c r="E49" s="2"/>
      <c r="F49" s="13">
        <f>ROUND(F33+F48,5)</f>
        <v>67670.52</v>
      </c>
    </row>
    <row r="50" spans="1:6" x14ac:dyDescent="0.25">
      <c r="A50" s="2"/>
      <c r="B50" s="2" t="s">
        <v>102</v>
      </c>
      <c r="C50" s="2"/>
      <c r="D50" s="2"/>
      <c r="E50" s="2"/>
      <c r="F50" s="13"/>
    </row>
    <row r="51" spans="1:6" x14ac:dyDescent="0.25">
      <c r="A51" s="2"/>
      <c r="B51" s="2"/>
      <c r="C51" s="2" t="s">
        <v>103</v>
      </c>
      <c r="D51" s="2"/>
      <c r="E51" s="2"/>
      <c r="F51" s="13">
        <v>25000</v>
      </c>
    </row>
    <row r="52" spans="1:6" x14ac:dyDescent="0.25">
      <c r="A52" s="2"/>
      <c r="B52" s="2"/>
      <c r="C52" s="2" t="s">
        <v>104</v>
      </c>
      <c r="D52" s="2"/>
      <c r="E52" s="2"/>
      <c r="F52" s="13">
        <v>494522.89</v>
      </c>
    </row>
    <row r="53" spans="1:6" x14ac:dyDescent="0.25">
      <c r="A53" s="2"/>
      <c r="B53" s="2"/>
      <c r="C53" s="2" t="s">
        <v>105</v>
      </c>
      <c r="D53" s="2"/>
      <c r="E53" s="2"/>
      <c r="F53" s="13">
        <v>3982</v>
      </c>
    </row>
    <row r="54" spans="1:6" ht="15.75" thickBot="1" x14ac:dyDescent="0.3">
      <c r="A54" s="2"/>
      <c r="B54" s="2"/>
      <c r="C54" s="2" t="s">
        <v>53</v>
      </c>
      <c r="D54" s="2"/>
      <c r="E54" s="2"/>
      <c r="F54" s="13">
        <v>343707.1</v>
      </c>
    </row>
    <row r="55" spans="1:6" ht="15.75" thickBot="1" x14ac:dyDescent="0.3">
      <c r="A55" s="2"/>
      <c r="B55" s="2" t="s">
        <v>106</v>
      </c>
      <c r="C55" s="2"/>
      <c r="D55" s="2"/>
      <c r="E55" s="2"/>
      <c r="F55" s="17">
        <f>ROUND(SUM(F50:F54),5)</f>
        <v>867211.99</v>
      </c>
    </row>
    <row r="56" spans="1:6" s="8" customFormat="1" ht="12" thickBot="1" x14ac:dyDescent="0.25">
      <c r="A56" s="2" t="s">
        <v>107</v>
      </c>
      <c r="B56" s="2"/>
      <c r="C56" s="2"/>
      <c r="D56" s="2"/>
      <c r="E56" s="2"/>
      <c r="F56" s="18">
        <f>ROUND(F32+F49+F55,5)</f>
        <v>934882.51</v>
      </c>
    </row>
    <row r="57" spans="1:6" ht="15.75" thickTop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C9BF-8529-4E5B-8756-C60C58FCFE4A}">
  <dimension ref="A1:H19"/>
  <sheetViews>
    <sheetView workbookViewId="0">
      <selection activeCell="C22" sqref="C22"/>
    </sheetView>
  </sheetViews>
  <sheetFormatPr defaultRowHeight="15" x14ac:dyDescent="0.25"/>
  <cols>
    <col min="1" max="1" width="3" style="8" customWidth="1"/>
    <col min="2" max="2" width="29.5703125" style="8" customWidth="1"/>
    <col min="3" max="4" width="8.7109375" bestFit="1" customWidth="1"/>
    <col min="5" max="5" width="5.28515625" bestFit="1" customWidth="1"/>
    <col min="6" max="6" width="6.28515625" bestFit="1" customWidth="1"/>
    <col min="7" max="7" width="6.7109375" bestFit="1" customWidth="1"/>
    <col min="8" max="8" width="8.7109375" bestFit="1" customWidth="1"/>
  </cols>
  <sheetData>
    <row r="1" spans="1:8" ht="15.75" x14ac:dyDescent="0.25">
      <c r="A1" s="3" t="s">
        <v>0</v>
      </c>
      <c r="B1" s="2"/>
      <c r="C1" s="1"/>
      <c r="D1" s="1"/>
      <c r="E1" s="1"/>
      <c r="F1" s="1"/>
      <c r="G1" s="1"/>
      <c r="H1" s="9"/>
    </row>
    <row r="2" spans="1:8" ht="18" x14ac:dyDescent="0.25">
      <c r="A2" s="4" t="s">
        <v>108</v>
      </c>
      <c r="B2" s="2"/>
      <c r="C2" s="1"/>
      <c r="D2" s="1"/>
      <c r="E2" s="1"/>
      <c r="F2" s="1"/>
      <c r="G2" s="1"/>
      <c r="H2" s="22"/>
    </row>
    <row r="3" spans="1:8" x14ac:dyDescent="0.25">
      <c r="A3" s="5" t="s">
        <v>55</v>
      </c>
      <c r="B3" s="2"/>
      <c r="C3" s="1"/>
      <c r="D3" s="1"/>
      <c r="E3" s="1"/>
      <c r="F3" s="1"/>
      <c r="G3" s="1"/>
      <c r="H3" s="9" t="s">
        <v>109</v>
      </c>
    </row>
    <row r="4" spans="1:8" s="12" customFormat="1" ht="15.75" thickBot="1" x14ac:dyDescent="0.3">
      <c r="A4" s="10"/>
      <c r="B4" s="10"/>
      <c r="C4" s="24" t="s">
        <v>110</v>
      </c>
      <c r="D4" s="24" t="s">
        <v>111</v>
      </c>
      <c r="E4" s="24" t="s">
        <v>112</v>
      </c>
      <c r="F4" s="24" t="s">
        <v>113</v>
      </c>
      <c r="G4" s="24" t="s">
        <v>114</v>
      </c>
      <c r="H4" s="24" t="s">
        <v>115</v>
      </c>
    </row>
    <row r="5" spans="1:8" ht="15.75" thickTop="1" x14ac:dyDescent="0.25">
      <c r="A5" s="2"/>
      <c r="B5" s="2" t="s">
        <v>116</v>
      </c>
      <c r="C5" s="13">
        <v>0</v>
      </c>
      <c r="D5" s="13">
        <v>0</v>
      </c>
      <c r="E5" s="13">
        <v>0</v>
      </c>
      <c r="F5" s="13">
        <v>0</v>
      </c>
      <c r="G5" s="13">
        <v>830</v>
      </c>
      <c r="H5" s="13">
        <f t="shared" ref="H5:H18" si="0">ROUND(SUM(C5:G5),5)</f>
        <v>830</v>
      </c>
    </row>
    <row r="6" spans="1:8" x14ac:dyDescent="0.25">
      <c r="A6" s="2"/>
      <c r="B6" s="2" t="s">
        <v>117</v>
      </c>
      <c r="C6" s="13">
        <v>2424</v>
      </c>
      <c r="D6" s="13">
        <v>0</v>
      </c>
      <c r="E6" s="13">
        <v>0</v>
      </c>
      <c r="F6" s="13">
        <v>0</v>
      </c>
      <c r="G6" s="13">
        <v>0</v>
      </c>
      <c r="H6" s="13">
        <f t="shared" si="0"/>
        <v>2424</v>
      </c>
    </row>
    <row r="7" spans="1:8" x14ac:dyDescent="0.25">
      <c r="A7" s="2"/>
      <c r="B7" s="2" t="s">
        <v>118</v>
      </c>
      <c r="C7" s="13">
        <v>0</v>
      </c>
      <c r="D7" s="13">
        <v>0</v>
      </c>
      <c r="E7" s="13">
        <v>0</v>
      </c>
      <c r="F7" s="13">
        <v>0</v>
      </c>
      <c r="G7" s="13">
        <v>23</v>
      </c>
      <c r="H7" s="13">
        <f t="shared" si="0"/>
        <v>23</v>
      </c>
    </row>
    <row r="8" spans="1:8" x14ac:dyDescent="0.25">
      <c r="A8" s="2"/>
      <c r="B8" s="2" t="s">
        <v>119</v>
      </c>
      <c r="C8" s="13">
        <v>0</v>
      </c>
      <c r="D8" s="13">
        <v>755.26</v>
      </c>
      <c r="E8" s="13">
        <v>0</v>
      </c>
      <c r="F8" s="13">
        <v>-25.26</v>
      </c>
      <c r="G8" s="13">
        <v>0</v>
      </c>
      <c r="H8" s="13">
        <f t="shared" si="0"/>
        <v>730</v>
      </c>
    </row>
    <row r="9" spans="1:8" x14ac:dyDescent="0.25">
      <c r="A9" s="2"/>
      <c r="B9" s="2" t="s">
        <v>120</v>
      </c>
      <c r="C9" s="13">
        <v>5997.33</v>
      </c>
      <c r="D9" s="13">
        <v>0</v>
      </c>
      <c r="E9" s="13">
        <v>0</v>
      </c>
      <c r="F9" s="13">
        <v>0</v>
      </c>
      <c r="G9" s="13">
        <v>0</v>
      </c>
      <c r="H9" s="13">
        <f t="shared" si="0"/>
        <v>5997.33</v>
      </c>
    </row>
    <row r="10" spans="1:8" x14ac:dyDescent="0.25">
      <c r="A10" s="2"/>
      <c r="B10" s="2" t="s">
        <v>121</v>
      </c>
      <c r="C10" s="13">
        <v>0</v>
      </c>
      <c r="D10" s="13">
        <v>309.33</v>
      </c>
      <c r="E10" s="13">
        <v>0</v>
      </c>
      <c r="F10" s="13">
        <v>0</v>
      </c>
      <c r="G10" s="13">
        <v>0</v>
      </c>
      <c r="H10" s="13">
        <f t="shared" si="0"/>
        <v>309.33</v>
      </c>
    </row>
    <row r="11" spans="1:8" x14ac:dyDescent="0.25">
      <c r="A11" s="2"/>
      <c r="B11" s="2" t="s">
        <v>122</v>
      </c>
      <c r="C11" s="13">
        <v>0</v>
      </c>
      <c r="D11" s="13">
        <v>862.94</v>
      </c>
      <c r="E11" s="13">
        <v>0</v>
      </c>
      <c r="F11" s="13">
        <v>0</v>
      </c>
      <c r="G11" s="13">
        <v>0</v>
      </c>
      <c r="H11" s="13">
        <f t="shared" si="0"/>
        <v>862.94</v>
      </c>
    </row>
    <row r="12" spans="1:8" x14ac:dyDescent="0.25">
      <c r="A12" s="2"/>
      <c r="B12" s="2" t="s">
        <v>123</v>
      </c>
      <c r="C12" s="13">
        <v>1540.33</v>
      </c>
      <c r="D12" s="13">
        <v>0</v>
      </c>
      <c r="E12" s="13">
        <v>0</v>
      </c>
      <c r="F12" s="13">
        <v>0</v>
      </c>
      <c r="G12" s="13">
        <v>0</v>
      </c>
      <c r="H12" s="13">
        <f t="shared" si="0"/>
        <v>1540.33</v>
      </c>
    </row>
    <row r="13" spans="1:8" x14ac:dyDescent="0.25">
      <c r="A13" s="2"/>
      <c r="B13" s="2" t="s">
        <v>124</v>
      </c>
      <c r="C13" s="13">
        <v>500</v>
      </c>
      <c r="D13" s="13">
        <v>0</v>
      </c>
      <c r="E13" s="13">
        <v>0</v>
      </c>
      <c r="F13" s="13">
        <v>0</v>
      </c>
      <c r="G13" s="13">
        <v>0</v>
      </c>
      <c r="H13" s="13">
        <f t="shared" si="0"/>
        <v>500</v>
      </c>
    </row>
    <row r="14" spans="1:8" x14ac:dyDescent="0.25">
      <c r="A14" s="2"/>
      <c r="B14" s="2" t="s">
        <v>125</v>
      </c>
      <c r="C14" s="13">
        <v>102.43</v>
      </c>
      <c r="D14" s="13">
        <v>0</v>
      </c>
      <c r="E14" s="13">
        <v>0</v>
      </c>
      <c r="F14" s="13">
        <v>0</v>
      </c>
      <c r="G14" s="13">
        <v>0</v>
      </c>
      <c r="H14" s="13">
        <f t="shared" si="0"/>
        <v>102.43</v>
      </c>
    </row>
    <row r="15" spans="1:8" x14ac:dyDescent="0.25">
      <c r="A15" s="2"/>
      <c r="B15" s="2" t="s">
        <v>126</v>
      </c>
      <c r="C15" s="13">
        <v>0</v>
      </c>
      <c r="D15" s="13">
        <v>269.39</v>
      </c>
      <c r="E15" s="13">
        <v>0</v>
      </c>
      <c r="F15" s="13">
        <v>0</v>
      </c>
      <c r="G15" s="13">
        <v>0</v>
      </c>
      <c r="H15" s="13">
        <f t="shared" si="0"/>
        <v>269.39</v>
      </c>
    </row>
    <row r="16" spans="1:8" x14ac:dyDescent="0.25">
      <c r="A16" s="2"/>
      <c r="B16" s="2" t="s">
        <v>127</v>
      </c>
      <c r="C16" s="13">
        <v>0</v>
      </c>
      <c r="D16" s="13">
        <v>6000</v>
      </c>
      <c r="E16" s="13">
        <v>0</v>
      </c>
      <c r="F16" s="13">
        <v>0</v>
      </c>
      <c r="G16" s="13">
        <v>0</v>
      </c>
      <c r="H16" s="13">
        <f t="shared" si="0"/>
        <v>6000</v>
      </c>
    </row>
    <row r="17" spans="1:8" ht="15.75" thickBot="1" x14ac:dyDescent="0.3">
      <c r="A17" s="2"/>
      <c r="B17" s="2" t="s">
        <v>128</v>
      </c>
      <c r="C17" s="13">
        <v>0</v>
      </c>
      <c r="D17" s="13">
        <v>31500</v>
      </c>
      <c r="E17" s="13">
        <v>0</v>
      </c>
      <c r="F17" s="13">
        <v>0</v>
      </c>
      <c r="G17" s="13">
        <v>0</v>
      </c>
      <c r="H17" s="13">
        <f t="shared" si="0"/>
        <v>31500</v>
      </c>
    </row>
    <row r="18" spans="1:8" s="8" customFormat="1" ht="12" thickBot="1" x14ac:dyDescent="0.25">
      <c r="A18" s="2" t="s">
        <v>115</v>
      </c>
      <c r="B18" s="2"/>
      <c r="C18" s="18">
        <f>ROUND(SUM(C5:C17),5)</f>
        <v>10564.09</v>
      </c>
      <c r="D18" s="18">
        <f>ROUND(SUM(D5:D17),5)</f>
        <v>39696.92</v>
      </c>
      <c r="E18" s="18">
        <f>ROUND(SUM(E5:E17),5)</f>
        <v>0</v>
      </c>
      <c r="F18" s="18">
        <f>ROUND(SUM(F5:F17),5)</f>
        <v>-25.26</v>
      </c>
      <c r="G18" s="18">
        <f>ROUND(SUM(G5:G17),5)</f>
        <v>853</v>
      </c>
      <c r="H18" s="18">
        <f t="shared" si="0"/>
        <v>51088.75</v>
      </c>
    </row>
    <row r="19" spans="1:8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Mar and YTD P&amp;L</vt:lpstr>
      <vt:lpstr>Mar Balance sheet</vt:lpstr>
      <vt:lpstr>AP</vt:lpstr>
      <vt:lpstr>'Mar and YTD P&amp;L'!Print_Titles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Soleimani</dc:creator>
  <cp:lastModifiedBy>Mona Soleimani</cp:lastModifiedBy>
  <dcterms:created xsi:type="dcterms:W3CDTF">2026-06-08T03:02:02Z</dcterms:created>
  <dcterms:modified xsi:type="dcterms:W3CDTF">2026-06-08T22:06:13Z</dcterms:modified>
</cp:coreProperties>
</file>